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celária 1\Desktop\Dokumenty\Verejné obstarávania\Šandal\Výzva na predkladanie ponúk\"/>
    </mc:Choice>
  </mc:AlternateContent>
  <xr:revisionPtr revIDLastSave="0" documentId="13_ncr:1_{58619A50-A256-4650-B240-8087B52310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" sheetId="1" r:id="rId1"/>
    <sheet name="Krycí list stavby" sheetId="2" r:id="rId2"/>
    <sheet name="Kryci_list 4333" sheetId="3" r:id="rId3"/>
    <sheet name="Rekap 4333" sheetId="4" r:id="rId4"/>
    <sheet name="SO 4333" sheetId="5" r:id="rId5"/>
  </sheets>
  <definedNames>
    <definedName name="_xlnm.Print_Titles" localSheetId="3">'Rekap 4333'!$9:$9</definedName>
    <definedName name="_xlnm.Print_Titles" localSheetId="4">'SO 4333'!$8:$8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F8" i="1"/>
  <c r="J16" i="2" s="1"/>
  <c r="D8" i="1"/>
  <c r="J18" i="2" s="1"/>
  <c r="Z67" i="5"/>
  <c r="J17" i="3" s="1"/>
  <c r="S64" i="5"/>
  <c r="E16" i="4" s="1"/>
  <c r="V64" i="5"/>
  <c r="F16" i="4" s="1"/>
  <c r="K63" i="5"/>
  <c r="J63" i="5"/>
  <c r="M63" i="5"/>
  <c r="M64" i="5" s="1"/>
  <c r="C16" i="4" s="1"/>
  <c r="L63" i="5"/>
  <c r="L64" i="5" s="1"/>
  <c r="B16" i="4" s="1"/>
  <c r="I63" i="5"/>
  <c r="I64" i="5" s="1"/>
  <c r="D16" i="4" s="1"/>
  <c r="V60" i="5"/>
  <c r="F15" i="4" s="1"/>
  <c r="K59" i="5"/>
  <c r="J59" i="5"/>
  <c r="S59" i="5"/>
  <c r="M59" i="5"/>
  <c r="L59" i="5"/>
  <c r="I59" i="5"/>
  <c r="K58" i="5"/>
  <c r="J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S60" i="5" s="1"/>
  <c r="E15" i="4" s="1"/>
  <c r="M55" i="5"/>
  <c r="L55" i="5"/>
  <c r="I55" i="5"/>
  <c r="V52" i="5"/>
  <c r="F14" i="4" s="1"/>
  <c r="K51" i="5"/>
  <c r="J51" i="5"/>
  <c r="M51" i="5"/>
  <c r="L51" i="5"/>
  <c r="I51" i="5"/>
  <c r="K50" i="5"/>
  <c r="J50" i="5"/>
  <c r="S50" i="5"/>
  <c r="M50" i="5"/>
  <c r="L50" i="5"/>
  <c r="I50" i="5"/>
  <c r="K49" i="5"/>
  <c r="J49" i="5"/>
  <c r="S49" i="5"/>
  <c r="M49" i="5"/>
  <c r="L49" i="5"/>
  <c r="I49" i="5"/>
  <c r="K48" i="5"/>
  <c r="J48" i="5"/>
  <c r="S48" i="5"/>
  <c r="S52" i="5" s="1"/>
  <c r="E14" i="4" s="1"/>
  <c r="M48" i="5"/>
  <c r="L48" i="5"/>
  <c r="I48" i="5"/>
  <c r="K47" i="5"/>
  <c r="J47" i="5"/>
  <c r="M47" i="5"/>
  <c r="L47" i="5"/>
  <c r="I47" i="5"/>
  <c r="K46" i="5"/>
  <c r="J46" i="5"/>
  <c r="M46" i="5"/>
  <c r="L46" i="5"/>
  <c r="G52" i="5" s="1"/>
  <c r="I46" i="5"/>
  <c r="V43" i="5"/>
  <c r="F13" i="4" s="1"/>
  <c r="K42" i="5"/>
  <c r="J42" i="5"/>
  <c r="S42" i="5"/>
  <c r="M42" i="5"/>
  <c r="L42" i="5"/>
  <c r="I42" i="5"/>
  <c r="K41" i="5"/>
  <c r="J41" i="5"/>
  <c r="S41" i="5"/>
  <c r="M41" i="5"/>
  <c r="L41" i="5"/>
  <c r="I41" i="5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M33" i="5"/>
  <c r="L33" i="5"/>
  <c r="I33" i="5"/>
  <c r="V30" i="5"/>
  <c r="F12" i="4" s="1"/>
  <c r="K29" i="5"/>
  <c r="J29" i="5"/>
  <c r="S29" i="5"/>
  <c r="S30" i="5" s="1"/>
  <c r="E12" i="4" s="1"/>
  <c r="M29" i="5"/>
  <c r="H30" i="5" s="1"/>
  <c r="L29" i="5"/>
  <c r="G30" i="5" s="1"/>
  <c r="I29" i="5"/>
  <c r="I30" i="5" s="1"/>
  <c r="D12" i="4" s="1"/>
  <c r="V26" i="5"/>
  <c r="K25" i="5"/>
  <c r="J25" i="5"/>
  <c r="M25" i="5"/>
  <c r="L25" i="5"/>
  <c r="I25" i="5"/>
  <c r="K24" i="5"/>
  <c r="J24" i="5"/>
  <c r="M24" i="5"/>
  <c r="L24" i="5"/>
  <c r="I24" i="5"/>
  <c r="K23" i="5"/>
  <c r="J23" i="5"/>
  <c r="S23" i="5"/>
  <c r="M23" i="5"/>
  <c r="L23" i="5"/>
  <c r="I23" i="5"/>
  <c r="K22" i="5"/>
  <c r="J22" i="5"/>
  <c r="M22" i="5"/>
  <c r="L22" i="5"/>
  <c r="I22" i="5"/>
  <c r="K21" i="5"/>
  <c r="J21" i="5"/>
  <c r="M21" i="5"/>
  <c r="L21" i="5"/>
  <c r="I21" i="5"/>
  <c r="K20" i="5"/>
  <c r="J20" i="5"/>
  <c r="M20" i="5"/>
  <c r="L20" i="5"/>
  <c r="I20" i="5"/>
  <c r="K19" i="5"/>
  <c r="J19" i="5"/>
  <c r="M19" i="5"/>
  <c r="L19" i="5"/>
  <c r="I19" i="5"/>
  <c r="K18" i="5"/>
  <c r="J18" i="5"/>
  <c r="M18" i="5"/>
  <c r="L18" i="5"/>
  <c r="I18" i="5"/>
  <c r="K17" i="5"/>
  <c r="J17" i="5"/>
  <c r="M17" i="5"/>
  <c r="L17" i="5"/>
  <c r="I17" i="5"/>
  <c r="K16" i="5"/>
  <c r="J16" i="5"/>
  <c r="M16" i="5"/>
  <c r="L16" i="5"/>
  <c r="I16" i="5"/>
  <c r="K15" i="5"/>
  <c r="J15" i="5"/>
  <c r="S15" i="5"/>
  <c r="M15" i="5"/>
  <c r="L15" i="5"/>
  <c r="I15" i="5"/>
  <c r="K14" i="5"/>
  <c r="J14" i="5"/>
  <c r="M14" i="5"/>
  <c r="L14" i="5"/>
  <c r="I14" i="5"/>
  <c r="K13" i="5"/>
  <c r="I30" i="3" s="1"/>
  <c r="J30" i="3" s="1"/>
  <c r="J13" i="5"/>
  <c r="M13" i="5"/>
  <c r="L13" i="5"/>
  <c r="I13" i="5"/>
  <c r="K12" i="5"/>
  <c r="J12" i="5"/>
  <c r="M12" i="5"/>
  <c r="L12" i="5"/>
  <c r="I12" i="5"/>
  <c r="K11" i="5"/>
  <c r="J11" i="5"/>
  <c r="M11" i="5"/>
  <c r="H26" i="5" s="1"/>
  <c r="L11" i="5"/>
  <c r="I11" i="5"/>
  <c r="I43" i="5" l="1"/>
  <c r="D13" i="4" s="1"/>
  <c r="S43" i="5"/>
  <c r="E13" i="4" s="1"/>
  <c r="I52" i="5"/>
  <c r="D14" i="4" s="1"/>
  <c r="H60" i="5"/>
  <c r="E7" i="1"/>
  <c r="E8" i="1" s="1"/>
  <c r="J17" i="2" s="1"/>
  <c r="J20" i="2" s="1"/>
  <c r="J20" i="3"/>
  <c r="I26" i="5"/>
  <c r="D11" i="4" s="1"/>
  <c r="H43" i="5"/>
  <c r="H52" i="5"/>
  <c r="I60" i="5"/>
  <c r="D15" i="4" s="1"/>
  <c r="G43" i="5"/>
  <c r="K67" i="5"/>
  <c r="K7" i="1" s="1"/>
  <c r="G60" i="5"/>
  <c r="L26" i="5"/>
  <c r="B11" i="4" s="1"/>
  <c r="G26" i="5"/>
  <c r="F11" i="4"/>
  <c r="L30" i="5"/>
  <c r="B12" i="4" s="1"/>
  <c r="M43" i="5"/>
  <c r="C13" i="4" s="1"/>
  <c r="L52" i="5"/>
  <c r="B14" i="4" s="1"/>
  <c r="L60" i="5"/>
  <c r="B15" i="4" s="1"/>
  <c r="H64" i="5"/>
  <c r="V66" i="5"/>
  <c r="F17" i="4" s="1"/>
  <c r="M26" i="5"/>
  <c r="C11" i="4" s="1"/>
  <c r="S26" i="5"/>
  <c r="E11" i="4" s="1"/>
  <c r="M30" i="5"/>
  <c r="C12" i="4" s="1"/>
  <c r="L43" i="5"/>
  <c r="B13" i="4" s="1"/>
  <c r="M52" i="5"/>
  <c r="C14" i="4" s="1"/>
  <c r="M60" i="5"/>
  <c r="C15" i="4" s="1"/>
  <c r="G64" i="5"/>
  <c r="S66" i="5"/>
  <c r="E17" i="4" s="1"/>
  <c r="I66" i="5" l="1"/>
  <c r="D17" i="4" s="1"/>
  <c r="F16" i="3" s="1"/>
  <c r="F23" i="3" s="1"/>
  <c r="F23" i="2" s="1"/>
  <c r="L66" i="5"/>
  <c r="B17" i="4" s="1"/>
  <c r="D16" i="3" s="1"/>
  <c r="D16" i="2" s="1"/>
  <c r="G66" i="5"/>
  <c r="I67" i="5"/>
  <c r="F24" i="3"/>
  <c r="F24" i="2" s="1"/>
  <c r="J24" i="3"/>
  <c r="J24" i="2" s="1"/>
  <c r="F20" i="3"/>
  <c r="M66" i="5"/>
  <c r="C17" i="4" s="1"/>
  <c r="E16" i="3" s="1"/>
  <c r="E16" i="2" s="1"/>
  <c r="S67" i="5"/>
  <c r="E19" i="4" s="1"/>
  <c r="H66" i="5"/>
  <c r="V67" i="5"/>
  <c r="F19" i="4" s="1"/>
  <c r="G67" i="5" l="1"/>
  <c r="J23" i="3"/>
  <c r="J23" i="2" s="1"/>
  <c r="F16" i="2"/>
  <c r="F20" i="2" s="1"/>
  <c r="J22" i="3"/>
  <c r="J22" i="2" s="1"/>
  <c r="F22" i="3"/>
  <c r="F22" i="2" s="1"/>
  <c r="H67" i="5"/>
  <c r="D19" i="4"/>
  <c r="B7" i="1"/>
  <c r="M67" i="5"/>
  <c r="C19" i="4" s="1"/>
  <c r="L67" i="5"/>
  <c r="B19" i="4" s="1"/>
  <c r="J26" i="2" l="1"/>
  <c r="J28" i="2" s="1"/>
  <c r="J26" i="3"/>
  <c r="C7" i="1" s="1"/>
  <c r="C8" i="1" s="1"/>
  <c r="B8" i="1"/>
  <c r="J28" i="3"/>
  <c r="I29" i="3" s="1"/>
  <c r="J29" i="3" s="1"/>
  <c r="J31" i="3" s="1"/>
  <c r="G7" i="1" l="1"/>
  <c r="G8" i="1" s="1"/>
  <c r="B9" i="1" l="1"/>
  <c r="B10" i="1" s="1"/>
  <c r="G10" i="1" l="1"/>
  <c r="I30" i="2"/>
  <c r="J30" i="2" s="1"/>
  <c r="I29" i="2"/>
  <c r="J29" i="2" s="1"/>
  <c r="J31" i="2" s="1"/>
  <c r="G9" i="1"/>
  <c r="G11" i="1" s="1"/>
</calcChain>
</file>

<file path=xl/sharedStrings.xml><?xml version="1.0" encoding="utf-8"?>
<sst xmlns="http://schemas.openxmlformats.org/spreadsheetml/2006/main" count="340" uniqueCount="182">
  <si>
    <t>Rekapitulácia rozpočtu</t>
  </si>
  <si>
    <t>Stavba REKONŠTRUKCIA PRÍSTUPOVEJ CESTY KU GARÁŽI PRE HASIČSKÚ TECHNIKU ŠANDAL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</si>
  <si>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</si>
  <si>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</si>
  <si>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</si>
  <si>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</si>
  <si>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</si>
  <si>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</si>
  <si>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</si>
  <si>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</si>
  <si>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</si>
  <si>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</si>
  <si>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ARCHITEKTONICKO - STAVEBNÉ RIEŠENIE</t>
  </si>
  <si>
    <t>Krycí list rozpočtu</t>
  </si>
  <si>
    <t>Miesto: ŠANDAL</t>
  </si>
  <si>
    <t>Objekt ARCHITEKTONICKO - STAVEBNÉ RIEŠENIE</t>
  </si>
  <si>
    <t xml:space="preserve">Ks: </t>
  </si>
  <si>
    <t xml:space="preserve">Zákazka: </t>
  </si>
  <si>
    <t xml:space="preserve">Dňa </t>
  </si>
  <si>
    <t>Odberateľ: OBEC ŠANDAL</t>
  </si>
  <si>
    <t>Dodávateľ: VÝBEROVÉ KONANIE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</si>
  <si>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</si>
  <si>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</si>
  <si>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</si>
  <si>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</si>
  <si>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</si>
  <si>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</si>
  <si>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</si>
  <si>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</si>
  <si>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</si>
  <si>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</si>
  <si>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</si>
  <si>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</si>
  <si>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</si>
  <si>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</si>
  <si>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</si>
  <si>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</si>
  <si>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</si>
  <si>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</si>
  <si>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</si>
  <si>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</si>
  <si>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</si>
  <si>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</si>
  <si>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</si>
  <si>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</si>
  <si>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</si>
  <si>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</si>
  <si>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</si>
  <si>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</si>
  <si>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</si>
  <si>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</si>
  <si>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</si>
  <si>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</si>
  <si>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</si>
  <si>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</si>
  <si>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</si>
  <si>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</si>
  <si>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</si>
  <si>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</si>
  <si>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</si>
  <si>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</si>
  <si>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</si>
  <si>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VODOROVNÉ KONŠTRUKCIE</t>
  </si>
  <si>
    <t>SPEVNENÉ PLOCHY</t>
  </si>
  <si>
    <t>POTRUBNÉ ROZVODY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</si>
  <si>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</si>
  <si>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</si>
  <si>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</si>
  <si>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</si>
  <si>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</si>
  <si>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</si>
  <si>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</si>
  <si>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</si>
  <si>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</si>
  <si>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</si>
  <si>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</si>
  <si>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</si>
  <si>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</si>
  <si>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</si>
  <si>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 xml:space="preserve">Dátum: </t>
  </si>
  <si>
    <t>Zákazka REKONŠTRUKCIA PRÍSTUPOVEJ CESTY KU GARÁŽI PRE HASIČSKÚ TECHNIKU ŠANDAL</t>
  </si>
  <si>
    <t xml:space="preserve">  1/A 1</t>
  </si>
  <si>
    <t xml:space="preserve"> 132201101</t>
  </si>
  <si>
    <t>Výkop ryhy do šírky 600 mm v horn.3 do 100 m3</t>
  </si>
  <si>
    <t>m3</t>
  </si>
  <si>
    <t xml:space="preserve"> 132201109</t>
  </si>
  <si>
    <t>Hĺbenie rýh šírky do 600 mm zapažených i nezapažených s urovnaním dna. Príplatok k cene za lepivosť horniny 3</t>
  </si>
  <si>
    <t xml:space="preserve"> 162401102</t>
  </si>
  <si>
    <t>Vodorovné premiestnenie výkopku tr.1-4 do 2000 m</t>
  </si>
  <si>
    <t xml:space="preserve"> 175101101</t>
  </si>
  <si>
    <t>Obsyp potrubia sypaninou z vhodných hornín 1 až 4 bez prehodenia sypaniny</t>
  </si>
  <si>
    <t>S/S60</t>
  </si>
  <si>
    <t xml:space="preserve"> 5833710100</t>
  </si>
  <si>
    <t>Štrkopiesok 0-8 B</t>
  </si>
  <si>
    <t xml:space="preserve"> 174201103</t>
  </si>
  <si>
    <t>Zásyp sypaninou nezhutnený jám, rýh, šachiet a zárezov nad 100 m3</t>
  </si>
  <si>
    <t xml:space="preserve"> 182201101</t>
  </si>
  <si>
    <t>Svahovanie trvalých svahov v násype</t>
  </si>
  <si>
    <t>m2</t>
  </si>
  <si>
    <t xml:space="preserve"> 182301123</t>
  </si>
  <si>
    <t>Rozprestretie ornice na svaho so sklonom nad 1:5, plocha do 500 m2,hr.nad 150 do 200 mm</t>
  </si>
  <si>
    <t xml:space="preserve"> 122201101</t>
  </si>
  <si>
    <t>Odkopávka a prekopávka nezapažená v hornine 3, do 100 m3</t>
  </si>
  <si>
    <t xml:space="preserve"> 122201109</t>
  </si>
  <si>
    <t>Odkopávky a prekopávky nezapažené. Príplatok k cenám za lepivosť horniny</t>
  </si>
  <si>
    <t xml:space="preserve"> 181101102</t>
  </si>
  <si>
    <t>Úprava pláne v zárezoch v hornine 1-4 so zhutnením</t>
  </si>
  <si>
    <t>231/A 2</t>
  </si>
  <si>
    <t xml:space="preserve"> 180402111</t>
  </si>
  <si>
    <t>Založenie trávnika parkového výsevom v rovine do 1:5</t>
  </si>
  <si>
    <t>S/S10</t>
  </si>
  <si>
    <t xml:space="preserve"> 0057211200</t>
  </si>
  <si>
    <t>Trávové semeno - parková zmes</t>
  </si>
  <si>
    <t>kg</t>
  </si>
  <si>
    <t xml:space="preserve"> 171101101</t>
  </si>
  <si>
    <t>Uloženie sypaniny do násypu súdržnej horniny s mierou zhutnenia podľa Proctor-Standard na 95 %</t>
  </si>
  <si>
    <t xml:space="preserve"> 171201201</t>
  </si>
  <si>
    <t>Uloženie sypaniny na skládky do 100 m3</t>
  </si>
  <si>
    <t>271/A 1</t>
  </si>
  <si>
    <t xml:space="preserve"> 451573111</t>
  </si>
  <si>
    <t>Lôžko pod potrubie, stoky a drobné objekty, v otvorenom výkope z piesku a štrkopiesku do 63 mm</t>
  </si>
  <si>
    <t>S/S70</t>
  </si>
  <si>
    <t xml:space="preserve"> 5923003485</t>
  </si>
  <si>
    <t xml:space="preserve"> Vpust odtoková</t>
  </si>
  <si>
    <t>KUS</t>
  </si>
  <si>
    <t>221/A 1</t>
  </si>
  <si>
    <t xml:space="preserve"> 564251111</t>
  </si>
  <si>
    <t>Podklad alebo podsyp zo štrkopiesku s rozprestretím, vlhčením a zhutnením po zhutnení hr.150 mm</t>
  </si>
  <si>
    <t xml:space="preserve"> 564851111</t>
  </si>
  <si>
    <t>Podklad zo štrkodrviny s rozprestrením a zhutnením, hr.po zhutnení 150 mm</t>
  </si>
  <si>
    <t xml:space="preserve"> 565171051</t>
  </si>
  <si>
    <t>Podklad z kameniva obaleného asfaltom s rozprestrením a zhutnením do hrúbky 100 mm, trieda dopravného zaťaženia II.</t>
  </si>
  <si>
    <t xml:space="preserve"> 569831111</t>
  </si>
  <si>
    <t>Spevnenie krajníc alebo komunikácií pre peších štrkodrvinou, rozprestrenie,zhutnenie,hr.100 mm</t>
  </si>
  <si>
    <t xml:space="preserve"> 577141222</t>
  </si>
  <si>
    <t>Betón asfaltový po zhutnení II.tr.lôžkový  (ABL) hr.50mm</t>
  </si>
  <si>
    <t xml:space="preserve"> 573211111</t>
  </si>
  <si>
    <t>Postrek asfaltový spojovací bez posypu kamenivom z cestnej emulzie v množstve od 0, 50 do 0,70 kg/m2</t>
  </si>
  <si>
    <t xml:space="preserve"> 597962122</t>
  </si>
  <si>
    <t xml:space="preserve">Montáž uzavretého žľabu BGF-Z, SV 150, do lôžka z betónu prostého tr.C 20/25 </t>
  </si>
  <si>
    <t>m</t>
  </si>
  <si>
    <t xml:space="preserve"> 5923001698</t>
  </si>
  <si>
    <t>HYDRO BG BGF-Z Plytký žľab SV E NW 150 s nerezovou V2A hranou, výška 100, bez spádu</t>
  </si>
  <si>
    <t xml:space="preserve"> 5923001704</t>
  </si>
  <si>
    <t>HYDRO BG BG-SV Liatinový rošt NW 150, 500/197/25, SW 18/170, tr. C 250 kN s rýchlouzáverom</t>
  </si>
  <si>
    <t>271/A 3</t>
  </si>
  <si>
    <t xml:space="preserve"> 892311000</t>
  </si>
  <si>
    <t>Skúška tesnosti kanalizácie D 150</t>
  </si>
  <si>
    <t xml:space="preserve"> 8942111111</t>
  </si>
  <si>
    <t xml:space="preserve">Napojenie šachty na jestvujúce potrubie vrátanie tvaroviek a prerezania potrubia </t>
  </si>
  <si>
    <t>kpl</t>
  </si>
  <si>
    <t xml:space="preserve"> 871313121</t>
  </si>
  <si>
    <t>Montáž potrubia z kanalizačných rúr z tvrdého PVC tesn. gumovým krúžkom v skl. do 20% DN 150</t>
  </si>
  <si>
    <t xml:space="preserve"> 894431131</t>
  </si>
  <si>
    <t>Montáž revíznej šachty z PVC, DN 400/160 (DN šachty/DN potr. ved.), tlak 12,5 t, hl. 850 do 1200 mm</t>
  </si>
  <si>
    <t>kus</t>
  </si>
  <si>
    <t>S/S20</t>
  </si>
  <si>
    <t xml:space="preserve"> 2861102300</t>
  </si>
  <si>
    <t>Kanalizačné rúry PVC-U hladké s hrdlom 160x 4.0x2000mm</t>
  </si>
  <si>
    <t xml:space="preserve"> 286610142201</t>
  </si>
  <si>
    <t>Šachta z PVC DN 400/160/1200</t>
  </si>
  <si>
    <t>ks</t>
  </si>
  <si>
    <t xml:space="preserve"> 935111211</t>
  </si>
  <si>
    <t>Osadenie priekopového žľabu z betónových priekopových tvárnic šírky nad 500 do 800 mm</t>
  </si>
  <si>
    <t xml:space="preserve"> 592174530</t>
  </si>
  <si>
    <t>Obrubník betónový 250x150x1000 mm</t>
  </si>
  <si>
    <t xml:space="preserve"> 919535556</t>
  </si>
  <si>
    <t>Obetónovanie žliabu odtokového, šachty betónom jednoduchým tr.C 12/15 + pod šachtu</t>
  </si>
  <si>
    <t xml:space="preserve"> 592276300.</t>
  </si>
  <si>
    <t>Betónová žľabovka 300x500x120 mm</t>
  </si>
  <si>
    <t xml:space="preserve"> 917832111</t>
  </si>
  <si>
    <t xml:space="preserve">Osadenie chodník. obrub. betón. stojatého bez bočnej opory z betónu prostého tr. C 10/12, 5 </t>
  </si>
  <si>
    <t xml:space="preserve"> 998225111</t>
  </si>
  <si>
    <t>Presun hmôt pre pozemnú komunikáciu a letisko s krytom asfaltovým akejkoľvek dĺžky objektu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</si>
  <si>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</si>
  <si>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</si>
  <si>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</si>
  <si>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</si>
  <si>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</si>
  <si>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</si>
  <si>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Projektant: </t>
  </si>
  <si>
    <t xml:space="preserve">Miesto: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</si>
</sst>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tabSelected="1"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86" t="s">
        <v>1</v>
      </c>
      <c r="B4" s="186"/>
      <c r="C4" s="186"/>
      <c r="D4" s="186"/>
      <c r="E4" s="186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4333'!I67-Rekapitulácia!D7</f>
        <v>0</v>
      </c>
      <c r="C7" s="69">
        <f>'Kryci_list 4333'!J26</f>
        <v>0</v>
      </c>
      <c r="D7" s="69">
        <v>0</v>
      </c>
      <c r="E7" s="69">
        <f>'Kryci_list 4333'!J17</f>
        <v>0</v>
      </c>
      <c r="F7" s="69">
        <v>0</v>
      </c>
      <c r="G7" s="69">
        <f>B7+C7+D7+E7+F7</f>
        <v>0</v>
      </c>
      <c r="K7">
        <f>'SO 4333'!K67</f>
        <v>0</v>
      </c>
      <c r="Q7">
        <v>30.126000000000001</v>
      </c>
    </row>
    <row r="8" spans="1:26" x14ac:dyDescent="0.25">
      <c r="A8" s="179" t="s">
        <v>175</v>
      </c>
      <c r="B8" s="180">
        <f>SUM(B7:B7)</f>
        <v>0</v>
      </c>
      <c r="C8" s="180">
        <f>SUM(C7:C7)</f>
        <v>0</v>
      </c>
      <c r="D8" s="180">
        <f>SUM(D7:D7)</f>
        <v>0</v>
      </c>
      <c r="E8" s="180">
        <f>SUM(E7:E7)</f>
        <v>0</v>
      </c>
      <c r="F8" s="180">
        <f>SUM(F7:F7)</f>
        <v>0</v>
      </c>
      <c r="G8" s="180">
        <f>SUM(G7:G7)-SUM(Z7:Z7)</f>
        <v>0</v>
      </c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x14ac:dyDescent="0.25">
      <c r="A9" s="177" t="s">
        <v>176</v>
      </c>
      <c r="B9" s="178">
        <f>G8-SUM(Rekapitulácia!K7:'Rekapitulácia'!K7)*1</f>
        <v>0</v>
      </c>
      <c r="C9" s="178"/>
      <c r="D9" s="178"/>
      <c r="E9" s="178"/>
      <c r="F9" s="178"/>
      <c r="G9" s="178">
        <f>ROUND(((ROUND(B9,2)*20)/100),2)*1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x14ac:dyDescent="0.25">
      <c r="A10" s="5" t="s">
        <v>177</v>
      </c>
      <c r="B10" s="175">
        <f>(G8-B9)</f>
        <v>0</v>
      </c>
      <c r="C10" s="175"/>
      <c r="D10" s="175"/>
      <c r="E10" s="175"/>
      <c r="F10" s="175"/>
      <c r="G10" s="175">
        <f>ROUND(((ROUND(B10,2)*0)/100),2)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5" t="s">
        <v>178</v>
      </c>
      <c r="B11" s="175"/>
      <c r="C11" s="175"/>
      <c r="D11" s="175"/>
      <c r="E11" s="175"/>
      <c r="F11" s="175"/>
      <c r="G11" s="175">
        <f>SUM(G8:G10)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0"/>
      <c r="B12" s="176"/>
      <c r="C12" s="176"/>
      <c r="D12" s="176"/>
      <c r="E12" s="176"/>
      <c r="F12" s="176"/>
      <c r="G12" s="176"/>
    </row>
    <row r="13" spans="1:26" x14ac:dyDescent="0.25">
      <c r="A13" s="10"/>
      <c r="B13" s="176"/>
      <c r="C13" s="176"/>
      <c r="D13" s="176"/>
      <c r="E13" s="176"/>
      <c r="F13" s="176"/>
      <c r="G13" s="176"/>
    </row>
    <row r="14" spans="1:26" x14ac:dyDescent="0.25">
      <c r="A14" s="10"/>
      <c r="B14" s="176"/>
      <c r="C14" s="176"/>
      <c r="D14" s="176"/>
      <c r="E14" s="176"/>
      <c r="F14" s="176"/>
      <c r="G14" s="176"/>
    </row>
    <row r="15" spans="1:26" x14ac:dyDescent="0.25">
      <c r="A15" s="10"/>
      <c r="B15" s="176"/>
      <c r="C15" s="176"/>
      <c r="D15" s="176"/>
      <c r="E15" s="176"/>
      <c r="F15" s="176"/>
      <c r="G15" s="176"/>
    </row>
    <row r="16" spans="1:26" x14ac:dyDescent="0.25">
      <c r="A16" s="10"/>
      <c r="B16" s="176"/>
      <c r="C16" s="176"/>
      <c r="D16" s="176"/>
      <c r="E16" s="176"/>
      <c r="F16" s="176"/>
      <c r="G16" s="176"/>
    </row>
    <row r="17" spans="1:7" x14ac:dyDescent="0.25">
      <c r="A17" s="10"/>
      <c r="B17" s="176"/>
      <c r="C17" s="176"/>
      <c r="D17" s="176"/>
      <c r="E17" s="176"/>
      <c r="F17" s="176"/>
      <c r="G17" s="176"/>
    </row>
    <row r="18" spans="1:7" x14ac:dyDescent="0.25">
      <c r="A18" s="10"/>
      <c r="B18" s="176"/>
      <c r="C18" s="176"/>
      <c r="D18" s="176"/>
      <c r="E18" s="176"/>
      <c r="F18" s="176"/>
      <c r="G18" s="176"/>
    </row>
    <row r="19" spans="1:7" x14ac:dyDescent="0.25">
      <c r="A19" s="10"/>
      <c r="B19" s="176"/>
      <c r="C19" s="176"/>
      <c r="D19" s="176"/>
      <c r="E19" s="176"/>
      <c r="F19" s="176"/>
      <c r="G19" s="176"/>
    </row>
    <row r="20" spans="1:7" x14ac:dyDescent="0.25">
      <c r="A20" s="10"/>
      <c r="B20" s="176"/>
      <c r="C20" s="176"/>
      <c r="D20" s="176"/>
      <c r="E20" s="176"/>
      <c r="F20" s="176"/>
      <c r="G20" s="176"/>
    </row>
    <row r="21" spans="1:7" x14ac:dyDescent="0.25">
      <c r="A21" s="10"/>
      <c r="B21" s="176"/>
      <c r="C21" s="176"/>
      <c r="D21" s="176"/>
      <c r="E21" s="176"/>
      <c r="F21" s="176"/>
      <c r="G21" s="176"/>
    </row>
    <row r="22" spans="1:7" x14ac:dyDescent="0.25">
      <c r="A22" s="10"/>
      <c r="B22" s="176"/>
      <c r="C22" s="176"/>
      <c r="D22" s="176"/>
      <c r="E22" s="176"/>
      <c r="F22" s="176"/>
      <c r="G22" s="176"/>
    </row>
    <row r="23" spans="1:7" x14ac:dyDescent="0.25">
      <c r="A23" s="10"/>
      <c r="B23" s="176"/>
      <c r="C23" s="176"/>
      <c r="D23" s="176"/>
      <c r="E23" s="176"/>
      <c r="F23" s="176"/>
      <c r="G23" s="176"/>
    </row>
    <row r="24" spans="1:7" x14ac:dyDescent="0.25">
      <c r="A24" s="10"/>
      <c r="B24" s="176"/>
      <c r="C24" s="176"/>
      <c r="D24" s="176"/>
      <c r="E24" s="176"/>
      <c r="F24" s="176"/>
      <c r="G24" s="176"/>
    </row>
    <row r="25" spans="1:7" x14ac:dyDescent="0.25">
      <c r="A25" s="10"/>
      <c r="B25" s="176"/>
      <c r="C25" s="176"/>
      <c r="D25" s="176"/>
      <c r="E25" s="176"/>
      <c r="F25" s="176"/>
      <c r="G25" s="176"/>
    </row>
    <row r="26" spans="1:7" x14ac:dyDescent="0.25">
      <c r="A26" s="10"/>
      <c r="B26" s="176"/>
      <c r="C26" s="176"/>
      <c r="D26" s="176"/>
      <c r="E26" s="176"/>
      <c r="F26" s="176"/>
      <c r="G26" s="176"/>
    </row>
    <row r="27" spans="1:7" x14ac:dyDescent="0.25">
      <c r="A27" s="10"/>
      <c r="B27" s="176"/>
      <c r="C27" s="176"/>
      <c r="D27" s="176"/>
      <c r="E27" s="176"/>
      <c r="F27" s="176"/>
      <c r="G27" s="176"/>
    </row>
    <row r="28" spans="1:7" x14ac:dyDescent="0.25">
      <c r="A28" s="10"/>
      <c r="B28" s="176"/>
      <c r="C28" s="176"/>
      <c r="D28" s="176"/>
      <c r="E28" s="176"/>
      <c r="F28" s="176"/>
      <c r="G28" s="176"/>
    </row>
    <row r="29" spans="1:7" x14ac:dyDescent="0.25">
      <c r="A29" s="10"/>
      <c r="B29" s="176"/>
      <c r="C29" s="176"/>
      <c r="D29" s="176"/>
      <c r="E29" s="176"/>
      <c r="F29" s="176"/>
      <c r="G29" s="176"/>
    </row>
    <row r="30" spans="1:7" x14ac:dyDescent="0.25">
      <c r="A30" s="10"/>
      <c r="B30" s="176"/>
      <c r="C30" s="176"/>
      <c r="D30" s="176"/>
      <c r="E30" s="176"/>
      <c r="F30" s="176"/>
      <c r="G30" s="176"/>
    </row>
    <row r="31" spans="1:7" x14ac:dyDescent="0.25">
      <c r="A31" s="10"/>
      <c r="B31" s="176"/>
      <c r="C31" s="176"/>
      <c r="D31" s="176"/>
      <c r="E31" s="176"/>
      <c r="F31" s="176"/>
      <c r="G31" s="176"/>
    </row>
    <row r="32" spans="1:7" x14ac:dyDescent="0.25">
      <c r="A32" s="10"/>
      <c r="B32" s="176"/>
      <c r="C32" s="176"/>
      <c r="D32" s="176"/>
      <c r="E32" s="176"/>
      <c r="F32" s="176"/>
      <c r="G32" s="176"/>
    </row>
    <row r="33" spans="1:7" x14ac:dyDescent="0.25">
      <c r="A33" s="10"/>
      <c r="B33" s="176"/>
      <c r="C33" s="176"/>
      <c r="D33" s="176"/>
      <c r="E33" s="176"/>
      <c r="F33" s="176"/>
      <c r="G33" s="176"/>
    </row>
    <row r="34" spans="1:7" x14ac:dyDescent="0.25">
      <c r="A34" s="1"/>
      <c r="B34" s="141"/>
      <c r="C34" s="141"/>
      <c r="D34" s="141"/>
      <c r="E34" s="141"/>
      <c r="F34" s="141"/>
      <c r="G34" s="141"/>
    </row>
    <row r="35" spans="1:7" x14ac:dyDescent="0.25">
      <c r="A35" s="1"/>
      <c r="B35" s="141"/>
      <c r="C35" s="141"/>
      <c r="D35" s="141"/>
      <c r="E35" s="141"/>
      <c r="F35" s="141"/>
      <c r="G35" s="141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74"/>
      <c r="C51" s="174"/>
      <c r="D51" s="174"/>
      <c r="E51" s="174"/>
      <c r="F51" s="174"/>
      <c r="G51" s="174"/>
    </row>
    <row r="52" spans="1:7" x14ac:dyDescent="0.25">
      <c r="B52" s="174"/>
      <c r="C52" s="174"/>
      <c r="D52" s="174"/>
      <c r="E52" s="174"/>
      <c r="F52" s="174"/>
      <c r="G52" s="174"/>
    </row>
    <row r="53" spans="1:7" x14ac:dyDescent="0.25">
      <c r="B53" s="174"/>
      <c r="C53" s="174"/>
      <c r="D53" s="174"/>
      <c r="E53" s="174"/>
      <c r="F53" s="174"/>
      <c r="G53" s="174"/>
    </row>
    <row r="54" spans="1:7" x14ac:dyDescent="0.25">
      <c r="B54" s="174"/>
      <c r="C54" s="174"/>
      <c r="D54" s="174"/>
      <c r="E54" s="174"/>
      <c r="F54" s="174"/>
      <c r="G54" s="174"/>
    </row>
    <row r="55" spans="1:7" x14ac:dyDescent="0.25">
      <c r="B55" s="174"/>
      <c r="C55" s="174"/>
      <c r="D55" s="174"/>
      <c r="E55" s="174"/>
      <c r="F55" s="174"/>
      <c r="G55" s="174"/>
    </row>
    <row r="56" spans="1:7" x14ac:dyDescent="0.25">
      <c r="B56" s="174"/>
      <c r="C56" s="174"/>
      <c r="D56" s="174"/>
      <c r="E56" s="174"/>
      <c r="F56" s="174"/>
      <c r="G56" s="174"/>
    </row>
    <row r="57" spans="1:7" x14ac:dyDescent="0.25">
      <c r="B57" s="174"/>
      <c r="C57" s="174"/>
      <c r="D57" s="174"/>
      <c r="E57" s="174"/>
      <c r="F57" s="174"/>
      <c r="G57" s="174"/>
    </row>
    <row r="58" spans="1:7" x14ac:dyDescent="0.25">
      <c r="B58" s="174"/>
      <c r="C58" s="174"/>
      <c r="D58" s="174"/>
      <c r="E58" s="174"/>
      <c r="F58" s="174"/>
      <c r="G58" s="174"/>
    </row>
    <row r="59" spans="1:7" x14ac:dyDescent="0.25">
      <c r="B59" s="174"/>
      <c r="C59" s="174"/>
      <c r="D59" s="174"/>
      <c r="E59" s="174"/>
      <c r="F59" s="174"/>
      <c r="G59" s="174"/>
    </row>
    <row r="60" spans="1:7" x14ac:dyDescent="0.25">
      <c r="B60" s="174"/>
      <c r="C60" s="174"/>
      <c r="D60" s="174"/>
      <c r="E60" s="174"/>
      <c r="F60" s="174"/>
      <c r="G60" s="174"/>
    </row>
    <row r="61" spans="1:7" x14ac:dyDescent="0.25">
      <c r="B61" s="174"/>
      <c r="C61" s="174"/>
      <c r="D61" s="174"/>
      <c r="E61" s="174"/>
      <c r="F61" s="174"/>
      <c r="G61" s="174"/>
    </row>
    <row r="62" spans="1:7" x14ac:dyDescent="0.25">
      <c r="B62" s="174"/>
      <c r="C62" s="174"/>
      <c r="D62" s="174"/>
      <c r="E62" s="174"/>
      <c r="F62" s="174"/>
      <c r="G62" s="174"/>
    </row>
    <row r="63" spans="1:7" x14ac:dyDescent="0.25">
      <c r="B63" s="174"/>
      <c r="C63" s="174"/>
      <c r="D63" s="174"/>
      <c r="E63" s="174"/>
      <c r="F63" s="174"/>
      <c r="G63" s="174"/>
    </row>
    <row r="64" spans="1:7" x14ac:dyDescent="0.25">
      <c r="B64" s="174"/>
      <c r="C64" s="174"/>
      <c r="D64" s="174"/>
      <c r="E64" s="174"/>
      <c r="F64" s="174"/>
      <c r="G64" s="174"/>
    </row>
    <row r="65" spans="2:7" x14ac:dyDescent="0.25">
      <c r="B65" s="174"/>
      <c r="C65" s="174"/>
      <c r="D65" s="174"/>
      <c r="E65" s="174"/>
      <c r="F65" s="174"/>
      <c r="G65" s="174"/>
    </row>
    <row r="66" spans="2:7" x14ac:dyDescent="0.25">
      <c r="B66" s="174"/>
      <c r="C66" s="174"/>
      <c r="D66" s="174"/>
      <c r="E66" s="174"/>
      <c r="F66" s="174"/>
      <c r="G66" s="174"/>
    </row>
    <row r="67" spans="2:7" x14ac:dyDescent="0.25">
      <c r="B67" s="174"/>
      <c r="C67" s="174"/>
      <c r="D67" s="174"/>
      <c r="E67" s="174"/>
      <c r="F67" s="174"/>
      <c r="G67" s="174"/>
    </row>
    <row r="68" spans="2:7" x14ac:dyDescent="0.25">
      <c r="B68" s="174"/>
      <c r="C68" s="174"/>
      <c r="D68" s="174"/>
      <c r="E68" s="174"/>
      <c r="F68" s="174"/>
      <c r="G68" s="174"/>
    </row>
    <row r="69" spans="2:7" x14ac:dyDescent="0.25">
      <c r="B69" s="174"/>
      <c r="C69" s="174"/>
      <c r="D69" s="174"/>
      <c r="E69" s="174"/>
      <c r="F69" s="174"/>
      <c r="G69" s="174"/>
    </row>
    <row r="70" spans="2:7" x14ac:dyDescent="0.25">
      <c r="B70" s="174"/>
      <c r="C70" s="174"/>
      <c r="D70" s="174"/>
      <c r="E70" s="174"/>
      <c r="F70" s="174"/>
      <c r="G70" s="174"/>
    </row>
    <row r="71" spans="2:7" x14ac:dyDescent="0.25">
      <c r="B71" s="174"/>
      <c r="C71" s="174"/>
      <c r="D71" s="174"/>
      <c r="E71" s="174"/>
      <c r="F71" s="174"/>
      <c r="G71" s="174"/>
    </row>
    <row r="72" spans="2:7" x14ac:dyDescent="0.25">
      <c r="B72" s="174"/>
      <c r="C72" s="174"/>
      <c r="D72" s="174"/>
      <c r="E72" s="174"/>
      <c r="F72" s="174"/>
      <c r="G72" s="174"/>
    </row>
    <row r="73" spans="2:7" x14ac:dyDescent="0.25">
      <c r="B73" s="174"/>
      <c r="C73" s="174"/>
      <c r="D73" s="174"/>
      <c r="E73" s="174"/>
      <c r="F73" s="174"/>
      <c r="G73" s="174"/>
    </row>
    <row r="74" spans="2:7" x14ac:dyDescent="0.25">
      <c r="B74" s="174"/>
      <c r="C74" s="174"/>
      <c r="D74" s="174"/>
      <c r="E74" s="174"/>
      <c r="F74" s="174"/>
      <c r="G74" s="174"/>
    </row>
    <row r="75" spans="2:7" x14ac:dyDescent="0.25">
      <c r="B75" s="174"/>
      <c r="C75" s="174"/>
      <c r="D75" s="174"/>
      <c r="E75" s="174"/>
      <c r="F75" s="174"/>
      <c r="G75" s="174"/>
    </row>
    <row r="76" spans="2:7" x14ac:dyDescent="0.25">
      <c r="B76" s="174"/>
      <c r="C76" s="174"/>
      <c r="D76" s="174"/>
      <c r="E76" s="174"/>
      <c r="F76" s="174"/>
      <c r="G76" s="174"/>
    </row>
    <row r="77" spans="2:7" x14ac:dyDescent="0.25">
      <c r="B77" s="174"/>
      <c r="C77" s="174"/>
      <c r="D77" s="174"/>
      <c r="E77" s="174"/>
      <c r="F77" s="174"/>
      <c r="G77" s="174"/>
    </row>
    <row r="78" spans="2:7" x14ac:dyDescent="0.25">
      <c r="B78" s="174"/>
      <c r="C78" s="174"/>
      <c r="D78" s="174"/>
      <c r="E78" s="174"/>
      <c r="F78" s="174"/>
      <c r="G78" s="174"/>
    </row>
    <row r="79" spans="2:7" x14ac:dyDescent="0.25">
      <c r="B79" s="174"/>
      <c r="C79" s="174"/>
      <c r="D79" s="174"/>
      <c r="E79" s="174"/>
      <c r="F79" s="174"/>
      <c r="G79" s="174"/>
    </row>
    <row r="80" spans="2:7" x14ac:dyDescent="0.25">
      <c r="B80" s="174"/>
      <c r="C80" s="174"/>
      <c r="D80" s="174"/>
      <c r="E80" s="174"/>
      <c r="F80" s="174"/>
      <c r="G80" s="174"/>
    </row>
    <row r="81" spans="2:7" x14ac:dyDescent="0.25">
      <c r="B81" s="174"/>
      <c r="C81" s="174"/>
      <c r="D81" s="174"/>
      <c r="E81" s="174"/>
      <c r="F81" s="174"/>
      <c r="G81" s="174"/>
    </row>
    <row r="82" spans="2:7" x14ac:dyDescent="0.25">
      <c r="B82" s="174"/>
      <c r="C82" s="174"/>
      <c r="D82" s="174"/>
      <c r="E82" s="174"/>
      <c r="F82" s="174"/>
      <c r="G82" s="174"/>
    </row>
    <row r="83" spans="2:7" x14ac:dyDescent="0.25">
      <c r="B83" s="174"/>
      <c r="C83" s="174"/>
      <c r="D83" s="174"/>
      <c r="E83" s="174"/>
      <c r="F83" s="174"/>
      <c r="G83" s="174"/>
    </row>
    <row r="84" spans="2:7" x14ac:dyDescent="0.25">
      <c r="B84" s="174"/>
      <c r="C84" s="174"/>
      <c r="D84" s="174"/>
      <c r="E84" s="174"/>
      <c r="F84" s="174"/>
      <c r="G84" s="174"/>
    </row>
    <row r="85" spans="2:7" x14ac:dyDescent="0.25">
      <c r="B85" s="174"/>
      <c r="C85" s="174"/>
      <c r="D85" s="174"/>
      <c r="E85" s="174"/>
      <c r="F85" s="174"/>
      <c r="G85" s="174"/>
    </row>
    <row r="86" spans="2:7" x14ac:dyDescent="0.25">
      <c r="B86" s="174"/>
      <c r="C86" s="174"/>
      <c r="D86" s="174"/>
      <c r="E86" s="174"/>
      <c r="F86" s="174"/>
      <c r="G86" s="174"/>
    </row>
    <row r="87" spans="2:7" x14ac:dyDescent="0.25">
      <c r="B87" s="174"/>
      <c r="C87" s="174"/>
      <c r="D87" s="174"/>
      <c r="E87" s="174"/>
      <c r="F87" s="174"/>
      <c r="G87" s="174"/>
    </row>
    <row r="88" spans="2:7" x14ac:dyDescent="0.25">
      <c r="B88" s="174"/>
      <c r="C88" s="174"/>
      <c r="D88" s="174"/>
      <c r="E88" s="174"/>
      <c r="F88" s="174"/>
      <c r="G88" s="174"/>
    </row>
    <row r="89" spans="2:7" x14ac:dyDescent="0.25">
      <c r="B89" s="174"/>
      <c r="C89" s="174"/>
      <c r="D89" s="174"/>
      <c r="E89" s="174"/>
      <c r="F89" s="174"/>
      <c r="G89" s="174"/>
    </row>
    <row r="90" spans="2:7" x14ac:dyDescent="0.25">
      <c r="B90" s="174"/>
      <c r="C90" s="174"/>
      <c r="D90" s="174"/>
      <c r="E90" s="174"/>
      <c r="F90" s="174"/>
      <c r="G90" s="174"/>
    </row>
    <row r="91" spans="2:7" x14ac:dyDescent="0.25">
      <c r="B91" s="174"/>
      <c r="C91" s="174"/>
      <c r="D91" s="174"/>
      <c r="E91" s="174"/>
      <c r="F91" s="174"/>
      <c r="G91" s="174"/>
    </row>
    <row r="92" spans="2:7" x14ac:dyDescent="0.25">
      <c r="B92" s="174"/>
      <c r="C92" s="174"/>
      <c r="D92" s="174"/>
      <c r="E92" s="174"/>
      <c r="F92" s="174"/>
      <c r="G92" s="174"/>
    </row>
    <row r="93" spans="2:7" x14ac:dyDescent="0.25">
      <c r="B93" s="174"/>
      <c r="C93" s="174"/>
      <c r="D93" s="174"/>
      <c r="E93" s="174"/>
      <c r="F93" s="174"/>
      <c r="G93" s="174"/>
    </row>
    <row r="94" spans="2:7" x14ac:dyDescent="0.25">
      <c r="B94" s="174"/>
      <c r="C94" s="174"/>
      <c r="D94" s="174"/>
      <c r="E94" s="174"/>
      <c r="F94" s="174"/>
      <c r="G94" s="174"/>
    </row>
    <row r="95" spans="2:7" x14ac:dyDescent="0.25">
      <c r="B95" s="174"/>
      <c r="C95" s="174"/>
      <c r="D95" s="174"/>
      <c r="E95" s="174"/>
      <c r="F95" s="174"/>
      <c r="G95" s="174"/>
    </row>
    <row r="96" spans="2:7" x14ac:dyDescent="0.25">
      <c r="B96" s="174"/>
      <c r="C96" s="174"/>
      <c r="D96" s="174"/>
      <c r="E96" s="174"/>
      <c r="F96" s="174"/>
      <c r="G96" s="174"/>
    </row>
    <row r="97" spans="2:7" x14ac:dyDescent="0.25">
      <c r="B97" s="174"/>
      <c r="C97" s="174"/>
      <c r="D97" s="174"/>
      <c r="E97" s="174"/>
      <c r="F97" s="174"/>
      <c r="G97" s="174"/>
    </row>
    <row r="98" spans="2:7" x14ac:dyDescent="0.25">
      <c r="B98" s="174"/>
      <c r="C98" s="174"/>
      <c r="D98" s="174"/>
      <c r="E98" s="174"/>
      <c r="F98" s="174"/>
      <c r="G98" s="174"/>
    </row>
    <row r="99" spans="2:7" x14ac:dyDescent="0.25">
      <c r="B99" s="174"/>
      <c r="C99" s="174"/>
      <c r="D99" s="174"/>
      <c r="E99" s="174"/>
      <c r="F99" s="174"/>
      <c r="G99" s="174"/>
    </row>
    <row r="100" spans="2:7" x14ac:dyDescent="0.25">
      <c r="B100" s="174"/>
      <c r="C100" s="174"/>
      <c r="D100" s="174"/>
      <c r="E100" s="174"/>
      <c r="F100" s="174"/>
      <c r="G100" s="174"/>
    </row>
    <row r="101" spans="2:7" x14ac:dyDescent="0.25">
      <c r="B101" s="174"/>
      <c r="C101" s="174"/>
      <c r="D101" s="174"/>
      <c r="E101" s="174"/>
      <c r="F101" s="174"/>
      <c r="G101" s="174"/>
    </row>
    <row r="102" spans="2:7" x14ac:dyDescent="0.25">
      <c r="B102" s="174"/>
      <c r="C102" s="174"/>
      <c r="D102" s="174"/>
      <c r="E102" s="174"/>
      <c r="F102" s="174"/>
      <c r="G102" s="174"/>
    </row>
    <row r="103" spans="2:7" x14ac:dyDescent="0.25">
      <c r="B103" s="174"/>
      <c r="C103" s="174"/>
      <c r="D103" s="174"/>
      <c r="E103" s="174"/>
      <c r="F103" s="174"/>
      <c r="G103" s="174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G9" sqref="G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87" t="s">
        <v>1</v>
      </c>
      <c r="C2" s="188"/>
      <c r="D2" s="188"/>
      <c r="E2" s="188"/>
      <c r="F2" s="188"/>
      <c r="G2" s="188"/>
      <c r="H2" s="188"/>
      <c r="I2" s="188"/>
      <c r="J2" s="189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78</v>
      </c>
      <c r="G5" s="16"/>
      <c r="H5" s="16"/>
      <c r="I5" s="37" t="s">
        <v>18</v>
      </c>
      <c r="J5" s="40"/>
    </row>
    <row r="6" spans="1:23" ht="20.100000000000001" customHeight="1" thickTop="1" x14ac:dyDescent="0.25">
      <c r="A6" s="11"/>
      <c r="B6" s="190" t="s">
        <v>19</v>
      </c>
      <c r="C6" s="191"/>
      <c r="D6" s="191"/>
      <c r="E6" s="191"/>
      <c r="F6" s="191"/>
      <c r="G6" s="191"/>
      <c r="H6" s="191"/>
      <c r="I6" s="191"/>
      <c r="J6" s="192"/>
    </row>
    <row r="7" spans="1:23" ht="18" customHeight="1" x14ac:dyDescent="0.25">
      <c r="A7" s="11"/>
      <c r="B7" s="49" t="s">
        <v>21</v>
      </c>
      <c r="C7" s="42"/>
      <c r="D7" s="17"/>
      <c r="E7" s="17"/>
      <c r="F7" s="17"/>
      <c r="G7" s="50" t="s">
        <v>22</v>
      </c>
      <c r="H7" s="17"/>
      <c r="I7" s="28"/>
      <c r="J7" s="43"/>
    </row>
    <row r="8" spans="1:23" ht="20.100000000000001" customHeight="1" x14ac:dyDescent="0.25">
      <c r="A8" s="11"/>
      <c r="B8" s="193" t="s">
        <v>180</v>
      </c>
      <c r="C8" s="194"/>
      <c r="D8" s="194"/>
      <c r="E8" s="194"/>
      <c r="F8" s="194"/>
      <c r="G8" s="194"/>
      <c r="H8" s="194"/>
      <c r="I8" s="194"/>
      <c r="J8" s="195"/>
    </row>
    <row r="9" spans="1:23" ht="18" customHeight="1" x14ac:dyDescent="0.25">
      <c r="A9" s="11"/>
      <c r="B9" s="38" t="s">
        <v>21</v>
      </c>
      <c r="C9" s="19"/>
      <c r="D9" s="16"/>
      <c r="E9" s="16"/>
      <c r="F9" s="16"/>
      <c r="G9" s="39" t="s">
        <v>22</v>
      </c>
      <c r="H9" s="16"/>
      <c r="I9" s="27"/>
      <c r="J9" s="30"/>
    </row>
    <row r="10" spans="1:23" ht="20.100000000000001" customHeight="1" x14ac:dyDescent="0.25">
      <c r="A10" s="11"/>
      <c r="B10" s="193" t="s">
        <v>20</v>
      </c>
      <c r="C10" s="194"/>
      <c r="D10" s="194"/>
      <c r="E10" s="194"/>
      <c r="F10" s="194"/>
      <c r="G10" s="194"/>
      <c r="H10" s="194"/>
      <c r="I10" s="194"/>
      <c r="J10" s="195"/>
    </row>
    <row r="11" spans="1:23" ht="18" customHeight="1" thickBot="1" x14ac:dyDescent="0.3">
      <c r="A11" s="11"/>
      <c r="B11" s="38" t="s">
        <v>21</v>
      </c>
      <c r="C11" s="19"/>
      <c r="D11" s="16"/>
      <c r="E11" s="16"/>
      <c r="F11" s="16"/>
      <c r="G11" s="39" t="s">
        <v>22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23</v>
      </c>
      <c r="C15" s="84" t="s">
        <v>6</v>
      </c>
      <c r="D15" s="84" t="s">
        <v>50</v>
      </c>
      <c r="E15" s="85" t="s">
        <v>51</v>
      </c>
      <c r="F15" s="98" t="s">
        <v>52</v>
      </c>
      <c r="G15" s="51" t="s">
        <v>28</v>
      </c>
      <c r="H15" s="54" t="s">
        <v>29</v>
      </c>
      <c r="I15" s="26"/>
      <c r="J15" s="48"/>
    </row>
    <row r="16" spans="1:23" ht="18" customHeight="1" x14ac:dyDescent="0.25">
      <c r="A16" s="11"/>
      <c r="B16" s="86">
        <v>1</v>
      </c>
      <c r="C16" s="87" t="s">
        <v>24</v>
      </c>
      <c r="D16" s="88">
        <f>'Kryci_list 4333'!D16</f>
        <v>0</v>
      </c>
      <c r="E16" s="89">
        <f>'Kryci_list 4333'!E16</f>
        <v>0</v>
      </c>
      <c r="F16" s="99">
        <f>'Kryci_list 4333'!F16</f>
        <v>0</v>
      </c>
      <c r="G16" s="52">
        <v>6</v>
      </c>
      <c r="H16" s="108" t="s">
        <v>30</v>
      </c>
      <c r="I16" s="119"/>
      <c r="J16" s="111">
        <f>Rekapitulácia!F8</f>
        <v>0</v>
      </c>
    </row>
    <row r="17" spans="1:10" ht="18" customHeight="1" x14ac:dyDescent="0.25">
      <c r="A17" s="11"/>
      <c r="B17" s="59">
        <v>2</v>
      </c>
      <c r="C17" s="63" t="s">
        <v>25</v>
      </c>
      <c r="D17" s="70">
        <f>'Kryci_list 4333'!D17</f>
        <v>0</v>
      </c>
      <c r="E17" s="68">
        <f>'Kryci_list 4333'!E17</f>
        <v>0</v>
      </c>
      <c r="F17" s="73">
        <f>'Kryci_list 4333'!F17</f>
        <v>0</v>
      </c>
      <c r="G17" s="53">
        <v>7</v>
      </c>
      <c r="H17" s="109" t="s">
        <v>31</v>
      </c>
      <c r="I17" s="119"/>
      <c r="J17" s="112">
        <f>Rekapitulácia!E8</f>
        <v>0</v>
      </c>
    </row>
    <row r="18" spans="1:10" ht="18" customHeight="1" x14ac:dyDescent="0.25">
      <c r="A18" s="11"/>
      <c r="B18" s="60">
        <v>3</v>
      </c>
      <c r="C18" s="64" t="s">
        <v>26</v>
      </c>
      <c r="D18" s="71">
        <f>'Kryci_list 4333'!D18</f>
        <v>0</v>
      </c>
      <c r="E18" s="69">
        <f>'Kryci_list 4333'!E18</f>
        <v>0</v>
      </c>
      <c r="F18" s="74">
        <f>'Kryci_list 4333'!F18</f>
        <v>0</v>
      </c>
      <c r="G18" s="53">
        <v>8</v>
      </c>
      <c r="H18" s="109" t="s">
        <v>32</v>
      </c>
      <c r="I18" s="119"/>
      <c r="J18" s="112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10" ht="18" customHeight="1" thickBot="1" x14ac:dyDescent="0.3">
      <c r="A20" s="11"/>
      <c r="B20" s="60">
        <v>5</v>
      </c>
      <c r="C20" s="66" t="s">
        <v>27</v>
      </c>
      <c r="D20" s="72"/>
      <c r="E20" s="93"/>
      <c r="F20" s="100">
        <f>SUM(F16:F19)</f>
        <v>0</v>
      </c>
      <c r="G20" s="53">
        <v>10</v>
      </c>
      <c r="H20" s="109" t="s">
        <v>27</v>
      </c>
      <c r="I20" s="121"/>
      <c r="J20" s="92">
        <f>SUM(J16:J19)</f>
        <v>0</v>
      </c>
    </row>
    <row r="21" spans="1:10" ht="18" customHeight="1" thickTop="1" x14ac:dyDescent="0.25">
      <c r="A21" s="11"/>
      <c r="B21" s="57" t="s">
        <v>40</v>
      </c>
      <c r="C21" s="61" t="s">
        <v>7</v>
      </c>
      <c r="D21" s="67"/>
      <c r="E21" s="18"/>
      <c r="F21" s="91"/>
      <c r="G21" s="57" t="s">
        <v>46</v>
      </c>
      <c r="H21" s="54" t="s">
        <v>7</v>
      </c>
      <c r="I21" s="28"/>
      <c r="J21" s="122"/>
    </row>
    <row r="22" spans="1:10" ht="18" customHeight="1" x14ac:dyDescent="0.25">
      <c r="A22" s="11"/>
      <c r="B22" s="52">
        <v>11</v>
      </c>
      <c r="C22" s="55" t="s">
        <v>41</v>
      </c>
      <c r="D22" s="79"/>
      <c r="E22" s="82"/>
      <c r="F22" s="73">
        <f>'Kryci_list 4333'!F22</f>
        <v>0</v>
      </c>
      <c r="G22" s="52">
        <v>16</v>
      </c>
      <c r="H22" s="108" t="s">
        <v>47</v>
      </c>
      <c r="I22" s="119"/>
      <c r="J22" s="111">
        <f>'Kryci_list 4333'!J22</f>
        <v>0</v>
      </c>
    </row>
    <row r="23" spans="1:10" ht="18" customHeight="1" x14ac:dyDescent="0.25">
      <c r="A23" s="11"/>
      <c r="B23" s="53">
        <v>12</v>
      </c>
      <c r="C23" s="56" t="s">
        <v>42</v>
      </c>
      <c r="D23" s="58"/>
      <c r="E23" s="82"/>
      <c r="F23" s="74">
        <f>'Kryci_list 4333'!F23</f>
        <v>0</v>
      </c>
      <c r="G23" s="53">
        <v>17</v>
      </c>
      <c r="H23" s="109" t="s">
        <v>48</v>
      </c>
      <c r="I23" s="119"/>
      <c r="J23" s="112">
        <f>'Kryci_list 4333'!J23</f>
        <v>0</v>
      </c>
    </row>
    <row r="24" spans="1:10" ht="18" customHeight="1" x14ac:dyDescent="0.25">
      <c r="A24" s="11"/>
      <c r="B24" s="53">
        <v>13</v>
      </c>
      <c r="C24" s="56" t="s">
        <v>43</v>
      </c>
      <c r="D24" s="58"/>
      <c r="E24" s="82"/>
      <c r="F24" s="74">
        <f>'Kryci_list 4333'!F24</f>
        <v>0</v>
      </c>
      <c r="G24" s="53">
        <v>18</v>
      </c>
      <c r="H24" s="109" t="s">
        <v>49</v>
      </c>
      <c r="I24" s="119"/>
      <c r="J24" s="112">
        <f>'Kryci_list 4333'!J24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2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27</v>
      </c>
      <c r="I26" s="121"/>
      <c r="J26" s="92">
        <f>SUM(J22:J25)+SUM(F22:F25)</f>
        <v>0</v>
      </c>
    </row>
    <row r="27" spans="1:10" ht="18" customHeight="1" thickTop="1" x14ac:dyDescent="0.25">
      <c r="A27" s="11"/>
      <c r="B27" s="94"/>
      <c r="C27" s="133" t="s">
        <v>55</v>
      </c>
      <c r="D27" s="126"/>
      <c r="E27" s="95"/>
      <c r="F27" s="29"/>
      <c r="G27" s="102" t="s">
        <v>33</v>
      </c>
      <c r="H27" s="97" t="s">
        <v>34</v>
      </c>
      <c r="I27" s="28"/>
      <c r="J27" s="31"/>
    </row>
    <row r="28" spans="1:10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35</v>
      </c>
      <c r="I28" s="114"/>
      <c r="J28" s="90">
        <f>F20+J20+F26+J26</f>
        <v>0</v>
      </c>
    </row>
    <row r="29" spans="1:10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36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37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29"/>
      <c r="D31" s="130"/>
      <c r="E31" s="21"/>
      <c r="F31" s="11"/>
      <c r="G31" s="53">
        <v>24</v>
      </c>
      <c r="H31" s="109" t="s">
        <v>38</v>
      </c>
      <c r="I31" s="27"/>
      <c r="J31" s="185">
        <f>SUM(J28:J30)</f>
        <v>0</v>
      </c>
    </row>
    <row r="32" spans="1:10" ht="18" customHeight="1" thickBot="1" x14ac:dyDescent="0.3">
      <c r="A32" s="11"/>
      <c r="B32" s="41"/>
      <c r="C32" s="110"/>
      <c r="D32" s="116"/>
      <c r="E32" s="76"/>
      <c r="F32" s="77"/>
      <c r="G32" s="181" t="s">
        <v>39</v>
      </c>
      <c r="H32" s="182"/>
      <c r="I32" s="183"/>
      <c r="J32" s="184"/>
    </row>
    <row r="33" spans="1:10" ht="18" customHeight="1" thickTop="1" x14ac:dyDescent="0.25">
      <c r="A33" s="11"/>
      <c r="B33" s="94"/>
      <c r="C33" s="95"/>
      <c r="D33" s="131" t="s">
        <v>53</v>
      </c>
      <c r="E33" s="15"/>
      <c r="F33" s="15"/>
      <c r="G33" s="14"/>
      <c r="H33" s="131" t="s">
        <v>54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G9" sqref="G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181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78</v>
      </c>
      <c r="G5" s="16"/>
      <c r="H5" s="16"/>
      <c r="I5" s="37" t="s">
        <v>18</v>
      </c>
      <c r="J5" s="40"/>
    </row>
    <row r="6" spans="1:23" ht="20.100000000000001" customHeight="1" thickTop="1" x14ac:dyDescent="0.25">
      <c r="A6" s="11"/>
      <c r="B6" s="190" t="s">
        <v>19</v>
      </c>
      <c r="C6" s="191"/>
      <c r="D6" s="191"/>
      <c r="E6" s="191"/>
      <c r="F6" s="191"/>
      <c r="G6" s="191"/>
      <c r="H6" s="191"/>
      <c r="I6" s="191"/>
      <c r="J6" s="192"/>
    </row>
    <row r="7" spans="1:23" ht="18" customHeight="1" x14ac:dyDescent="0.25">
      <c r="A7" s="11"/>
      <c r="B7" s="49" t="s">
        <v>21</v>
      </c>
      <c r="C7" s="42"/>
      <c r="D7" s="17"/>
      <c r="E7" s="17"/>
      <c r="F7" s="17"/>
      <c r="G7" s="50" t="s">
        <v>22</v>
      </c>
      <c r="H7" s="17"/>
      <c r="I7" s="28"/>
      <c r="J7" s="43"/>
    </row>
    <row r="8" spans="1:23" ht="20.100000000000001" customHeight="1" x14ac:dyDescent="0.25">
      <c r="A8" s="11"/>
      <c r="B8" s="193" t="s">
        <v>180</v>
      </c>
      <c r="C8" s="194"/>
      <c r="D8" s="194"/>
      <c r="E8" s="194"/>
      <c r="F8" s="194"/>
      <c r="G8" s="194"/>
      <c r="H8" s="194"/>
      <c r="I8" s="194"/>
      <c r="J8" s="195"/>
    </row>
    <row r="9" spans="1:23" ht="18" customHeight="1" x14ac:dyDescent="0.25">
      <c r="A9" s="11"/>
      <c r="B9" s="38" t="s">
        <v>21</v>
      </c>
      <c r="C9" s="19"/>
      <c r="D9" s="16"/>
      <c r="E9" s="16"/>
      <c r="F9" s="16"/>
      <c r="G9" s="39" t="s">
        <v>22</v>
      </c>
      <c r="H9" s="16"/>
      <c r="I9" s="27"/>
      <c r="J9" s="30"/>
    </row>
    <row r="10" spans="1:23" ht="20.100000000000001" customHeight="1" x14ac:dyDescent="0.25">
      <c r="A10" s="11"/>
      <c r="B10" s="193" t="s">
        <v>20</v>
      </c>
      <c r="C10" s="194"/>
      <c r="D10" s="194"/>
      <c r="E10" s="194"/>
      <c r="F10" s="194"/>
      <c r="G10" s="194"/>
      <c r="H10" s="194"/>
      <c r="I10" s="194"/>
      <c r="J10" s="195"/>
    </row>
    <row r="11" spans="1:23" ht="18" customHeight="1" thickBot="1" x14ac:dyDescent="0.3">
      <c r="A11" s="11"/>
      <c r="B11" s="38" t="s">
        <v>21</v>
      </c>
      <c r="C11" s="19"/>
      <c r="D11" s="16"/>
      <c r="E11" s="16"/>
      <c r="F11" s="16"/>
      <c r="G11" s="39" t="s">
        <v>22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23</v>
      </c>
      <c r="C15" s="84" t="s">
        <v>6</v>
      </c>
      <c r="D15" s="84" t="s">
        <v>50</v>
      </c>
      <c r="E15" s="85" t="s">
        <v>51</v>
      </c>
      <c r="F15" s="98" t="s">
        <v>52</v>
      </c>
      <c r="G15" s="51" t="s">
        <v>28</v>
      </c>
      <c r="H15" s="54" t="s">
        <v>29</v>
      </c>
      <c r="I15" s="26"/>
      <c r="J15" s="48"/>
    </row>
    <row r="16" spans="1:23" ht="18" customHeight="1" x14ac:dyDescent="0.25">
      <c r="A16" s="11"/>
      <c r="B16" s="86">
        <v>1</v>
      </c>
      <c r="C16" s="87" t="s">
        <v>24</v>
      </c>
      <c r="D16" s="88">
        <f>'Rekap 4333'!B17</f>
        <v>0</v>
      </c>
      <c r="E16" s="89">
        <f>'Rekap 4333'!C17</f>
        <v>0</v>
      </c>
      <c r="F16" s="99">
        <f>'Rekap 4333'!D17</f>
        <v>0</v>
      </c>
      <c r="G16" s="52">
        <v>6</v>
      </c>
      <c r="H16" s="108" t="s">
        <v>30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25</v>
      </c>
      <c r="D17" s="70"/>
      <c r="E17" s="68"/>
      <c r="F17" s="73"/>
      <c r="G17" s="53">
        <v>7</v>
      </c>
      <c r="H17" s="109" t="s">
        <v>31</v>
      </c>
      <c r="I17" s="119"/>
      <c r="J17" s="112">
        <f>'SO 4333'!Z67</f>
        <v>0</v>
      </c>
    </row>
    <row r="18" spans="1:26" ht="18" customHeight="1" x14ac:dyDescent="0.25">
      <c r="A18" s="11"/>
      <c r="B18" s="60">
        <v>3</v>
      </c>
      <c r="C18" s="64" t="s">
        <v>26</v>
      </c>
      <c r="D18" s="71"/>
      <c r="E18" s="69"/>
      <c r="F18" s="74"/>
      <c r="G18" s="53">
        <v>8</v>
      </c>
      <c r="H18" s="109" t="s">
        <v>32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27</v>
      </c>
      <c r="D20" s="72"/>
      <c r="E20" s="93"/>
      <c r="F20" s="100">
        <f>SUM(F16:F19)</f>
        <v>0</v>
      </c>
      <c r="G20" s="53">
        <v>10</v>
      </c>
      <c r="H20" s="109" t="s">
        <v>27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40</v>
      </c>
      <c r="C21" s="61" t="s">
        <v>7</v>
      </c>
      <c r="D21" s="67"/>
      <c r="E21" s="18"/>
      <c r="F21" s="91"/>
      <c r="G21" s="57" t="s">
        <v>46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41</v>
      </c>
      <c r="D22" s="79"/>
      <c r="E22" s="81" t="s">
        <v>44</v>
      </c>
      <c r="F22" s="73">
        <f>((F16*U22*0)+(F17*V22*0)+(F18*W22*0))/100</f>
        <v>0</v>
      </c>
      <c r="G22" s="52">
        <v>16</v>
      </c>
      <c r="H22" s="108" t="s">
        <v>47</v>
      </c>
      <c r="I22" s="120" t="s">
        <v>44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42</v>
      </c>
      <c r="D23" s="58"/>
      <c r="E23" s="81" t="s">
        <v>45</v>
      </c>
      <c r="F23" s="74">
        <f>((F16*U23*0)+(F17*V23*0)+(F18*W23*0))/100</f>
        <v>0</v>
      </c>
      <c r="G23" s="53">
        <v>17</v>
      </c>
      <c r="H23" s="109" t="s">
        <v>48</v>
      </c>
      <c r="I23" s="120" t="s">
        <v>44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43</v>
      </c>
      <c r="D24" s="58"/>
      <c r="E24" s="81" t="s">
        <v>44</v>
      </c>
      <c r="F24" s="74">
        <f>((F16*U24*0)+(F17*V24*0)+(F18*W24*0))/100</f>
        <v>0</v>
      </c>
      <c r="G24" s="53">
        <v>18</v>
      </c>
      <c r="H24" s="109" t="s">
        <v>49</v>
      </c>
      <c r="I24" s="120" t="s">
        <v>45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27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55</v>
      </c>
      <c r="D27" s="126"/>
      <c r="E27" s="95"/>
      <c r="F27" s="29"/>
      <c r="G27" s="102" t="s">
        <v>33</v>
      </c>
      <c r="H27" s="97" t="s">
        <v>34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35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36</v>
      </c>
      <c r="I29" s="115">
        <f>J28-SUM('SO 4333'!K9:'SO 4333'!K66)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37</v>
      </c>
      <c r="I30" s="81">
        <f>SUM('SO 4333'!K9:'SO 4333'!K66)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38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39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53</v>
      </c>
      <c r="E33" s="15"/>
      <c r="F33" s="96"/>
      <c r="G33" s="104">
        <v>26</v>
      </c>
      <c r="H33" s="132" t="s">
        <v>54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A2" sqref="A2:D2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99" t="s">
        <v>19</v>
      </c>
      <c r="B1" s="200"/>
      <c r="C1" s="200"/>
      <c r="D1" s="201"/>
      <c r="E1" s="136" t="s">
        <v>78</v>
      </c>
      <c r="F1" s="135"/>
      <c r="W1">
        <v>30.126000000000001</v>
      </c>
    </row>
    <row r="2" spans="1:26" ht="20.100000000000001" customHeight="1" x14ac:dyDescent="0.25">
      <c r="A2" s="199" t="s">
        <v>180</v>
      </c>
      <c r="B2" s="200"/>
      <c r="C2" s="200"/>
      <c r="D2" s="201"/>
      <c r="E2" s="136" t="s">
        <v>16</v>
      </c>
      <c r="F2" s="135"/>
    </row>
    <row r="3" spans="1:26" ht="20.100000000000001" customHeight="1" x14ac:dyDescent="0.25">
      <c r="A3" s="199" t="s">
        <v>20</v>
      </c>
      <c r="B3" s="200"/>
      <c r="C3" s="200"/>
      <c r="D3" s="201"/>
      <c r="E3" s="136" t="s">
        <v>79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15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59</v>
      </c>
      <c r="B8" s="134"/>
      <c r="C8" s="134"/>
      <c r="D8" s="134"/>
      <c r="E8" s="134"/>
      <c r="F8" s="134"/>
    </row>
    <row r="9" spans="1:26" x14ac:dyDescent="0.25">
      <c r="A9" s="139" t="s">
        <v>56</v>
      </c>
      <c r="B9" s="139" t="s">
        <v>50</v>
      </c>
      <c r="C9" s="139" t="s">
        <v>51</v>
      </c>
      <c r="D9" s="139" t="s">
        <v>27</v>
      </c>
      <c r="E9" s="139" t="s">
        <v>57</v>
      </c>
      <c r="F9" s="139" t="s">
        <v>58</v>
      </c>
    </row>
    <row r="10" spans="1:26" x14ac:dyDescent="0.25">
      <c r="A10" s="146" t="s">
        <v>60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61</v>
      </c>
      <c r="B11" s="149">
        <f>'SO 4333'!L26</f>
        <v>0</v>
      </c>
      <c r="C11" s="149">
        <f>'SO 4333'!M26</f>
        <v>0</v>
      </c>
      <c r="D11" s="149">
        <f>'SO 4333'!I26</f>
        <v>0</v>
      </c>
      <c r="E11" s="150">
        <f>'SO 4333'!S26</f>
        <v>2.11</v>
      </c>
      <c r="F11" s="150">
        <f>'SO 4333'!V26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62</v>
      </c>
      <c r="B12" s="149">
        <f>'SO 4333'!L30</f>
        <v>0</v>
      </c>
      <c r="C12" s="149">
        <f>'SO 4333'!M30</f>
        <v>0</v>
      </c>
      <c r="D12" s="149">
        <f>'SO 4333'!I30</f>
        <v>0</v>
      </c>
      <c r="E12" s="150">
        <f>'SO 4333'!S30</f>
        <v>1.32</v>
      </c>
      <c r="F12" s="150">
        <f>'SO 4333'!V30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63</v>
      </c>
      <c r="B13" s="149">
        <f>'SO 4333'!L43</f>
        <v>0</v>
      </c>
      <c r="C13" s="149">
        <f>'SO 4333'!M43</f>
        <v>0</v>
      </c>
      <c r="D13" s="149">
        <f>'SO 4333'!I43</f>
        <v>0</v>
      </c>
      <c r="E13" s="150">
        <f>'SO 4333'!S43</f>
        <v>164.56</v>
      </c>
      <c r="F13" s="150">
        <f>'SO 4333'!V43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64</v>
      </c>
      <c r="B14" s="149">
        <f>'SO 4333'!L52</f>
        <v>0</v>
      </c>
      <c r="C14" s="149">
        <f>'SO 4333'!M52</f>
        <v>0</v>
      </c>
      <c r="D14" s="149">
        <f>'SO 4333'!I52</f>
        <v>0</v>
      </c>
      <c r="E14" s="150">
        <f>'SO 4333'!S52</f>
        <v>0.03</v>
      </c>
      <c r="F14" s="150">
        <f>'SO 4333'!V52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65</v>
      </c>
      <c r="B15" s="149">
        <f>'SO 4333'!L60</f>
        <v>0</v>
      </c>
      <c r="C15" s="149">
        <f>'SO 4333'!M60</f>
        <v>0</v>
      </c>
      <c r="D15" s="149">
        <f>'SO 4333'!I60</f>
        <v>0</v>
      </c>
      <c r="E15" s="150">
        <f>'SO 4333'!S60</f>
        <v>10.33</v>
      </c>
      <c r="F15" s="150">
        <f>'SO 4333'!V60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66</v>
      </c>
      <c r="B16" s="149">
        <f>'SO 4333'!L64</f>
        <v>0</v>
      </c>
      <c r="C16" s="149">
        <f>'SO 4333'!M64</f>
        <v>0</v>
      </c>
      <c r="D16" s="149">
        <f>'SO 4333'!I64</f>
        <v>0</v>
      </c>
      <c r="E16" s="150">
        <f>'SO 4333'!S64</f>
        <v>0</v>
      </c>
      <c r="F16" s="150">
        <f>'SO 4333'!V64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60</v>
      </c>
      <c r="B17" s="151">
        <f>'SO 4333'!L66</f>
        <v>0</v>
      </c>
      <c r="C17" s="151">
        <f>'SO 4333'!M66</f>
        <v>0</v>
      </c>
      <c r="D17" s="151">
        <f>'SO 4333'!I66</f>
        <v>0</v>
      </c>
      <c r="E17" s="152">
        <f>'SO 4333'!S66</f>
        <v>178.35</v>
      </c>
      <c r="F17" s="152">
        <f>'SO 4333'!V66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67</v>
      </c>
      <c r="B19" s="151">
        <f>'SO 4333'!L67</f>
        <v>0</v>
      </c>
      <c r="C19" s="151">
        <f>'SO 4333'!M67</f>
        <v>0</v>
      </c>
      <c r="D19" s="151">
        <f>'SO 4333'!I67</f>
        <v>0</v>
      </c>
      <c r="E19" s="152">
        <f>'SO 4333'!S67</f>
        <v>178.35</v>
      </c>
      <c r="F19" s="152">
        <f>'SO 4333'!V67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7"/>
  <sheetViews>
    <sheetView workbookViewId="0">
      <pane ySplit="8" topLeftCell="A18" activePane="bottomLeft" state="frozen"/>
      <selection pane="bottomLeft" activeCell="B2" sqref="B2:H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202" t="s">
        <v>19</v>
      </c>
      <c r="C1" s="203"/>
      <c r="D1" s="203"/>
      <c r="E1" s="203"/>
      <c r="F1" s="203"/>
      <c r="G1" s="203"/>
      <c r="H1" s="204"/>
      <c r="I1" s="157" t="s">
        <v>78</v>
      </c>
      <c r="J1" s="156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202" t="s">
        <v>180</v>
      </c>
      <c r="C2" s="203"/>
      <c r="D2" s="203"/>
      <c r="E2" s="203"/>
      <c r="F2" s="203"/>
      <c r="G2" s="203"/>
      <c r="H2" s="204"/>
      <c r="I2" s="157" t="s">
        <v>16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6"/>
      <c r="B3" s="202" t="s">
        <v>20</v>
      </c>
      <c r="C3" s="203"/>
      <c r="D3" s="203"/>
      <c r="E3" s="203"/>
      <c r="F3" s="203"/>
      <c r="G3" s="203"/>
      <c r="H3" s="204"/>
      <c r="I3" s="157" t="s">
        <v>79</v>
      </c>
      <c r="J3" s="156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5" t="s">
        <v>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59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68</v>
      </c>
      <c r="B8" s="159" t="s">
        <v>69</v>
      </c>
      <c r="C8" s="159" t="s">
        <v>70</v>
      </c>
      <c r="D8" s="159" t="s">
        <v>71</v>
      </c>
      <c r="E8" s="159" t="s">
        <v>72</v>
      </c>
      <c r="F8" s="159" t="s">
        <v>73</v>
      </c>
      <c r="G8" s="159" t="s">
        <v>50</v>
      </c>
      <c r="H8" s="159" t="s">
        <v>51</v>
      </c>
      <c r="I8" s="159" t="s">
        <v>74</v>
      </c>
      <c r="J8" s="159"/>
      <c r="K8" s="159"/>
      <c r="L8" s="159"/>
      <c r="M8" s="159"/>
      <c r="N8" s="159"/>
      <c r="O8" s="159"/>
      <c r="P8" s="159" t="s">
        <v>75</v>
      </c>
      <c r="Q8" s="153"/>
      <c r="R8" s="153"/>
      <c r="S8" s="159" t="s">
        <v>76</v>
      </c>
      <c r="T8" s="155"/>
      <c r="U8" s="155"/>
      <c r="V8" s="159" t="s">
        <v>77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60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61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81</v>
      </c>
      <c r="C11" s="167" t="s">
        <v>82</v>
      </c>
      <c r="D11" s="163" t="s">
        <v>83</v>
      </c>
      <c r="E11" s="163" t="s">
        <v>84</v>
      </c>
      <c r="F11" s="164">
        <v>8.4</v>
      </c>
      <c r="G11" s="165">
        <v>0</v>
      </c>
      <c r="H11" s="165">
        <v>0</v>
      </c>
      <c r="I11" s="165">
        <f t="shared" ref="I11:I25" si="0">ROUND(F11*(G11+H11),2)</f>
        <v>0</v>
      </c>
      <c r="J11" s="163">
        <f t="shared" ref="J11:J25" si="1">ROUND(F11*(N11),2)</f>
        <v>0</v>
      </c>
      <c r="K11" s="1">
        <f t="shared" ref="K11:K25" si="2">ROUND(F11*(O11),2)</f>
        <v>0</v>
      </c>
      <c r="L11" s="1">
        <f t="shared" ref="L11:L25" si="3">ROUND(F11*(G11),2)</f>
        <v>0</v>
      </c>
      <c r="M11" s="1">
        <f t="shared" ref="M11:M25" si="4">ROUND(F11*(H11),2)</f>
        <v>0</v>
      </c>
      <c r="N11" s="1">
        <v>0</v>
      </c>
      <c r="O11" s="1"/>
      <c r="P11" s="158"/>
      <c r="Q11" s="158"/>
      <c r="R11" s="158"/>
      <c r="S11" s="148"/>
      <c r="V11" s="162"/>
      <c r="Z11">
        <v>0</v>
      </c>
    </row>
    <row r="12" spans="1:26" ht="24.95" customHeight="1" x14ac:dyDescent="0.25">
      <c r="A12" s="166"/>
      <c r="B12" s="163" t="s">
        <v>81</v>
      </c>
      <c r="C12" s="167" t="s">
        <v>85</v>
      </c>
      <c r="D12" s="163" t="s">
        <v>86</v>
      </c>
      <c r="E12" s="163" t="s">
        <v>84</v>
      </c>
      <c r="F12" s="164">
        <v>8.4</v>
      </c>
      <c r="G12" s="165">
        <v>0</v>
      </c>
      <c r="H12" s="165">
        <v>0</v>
      </c>
      <c r="I12" s="165">
        <f t="shared" si="0"/>
        <v>0</v>
      </c>
      <c r="J12" s="163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58"/>
      <c r="Q12" s="158"/>
      <c r="R12" s="158"/>
      <c r="S12" s="148"/>
      <c r="V12" s="162"/>
      <c r="Z12">
        <v>0</v>
      </c>
    </row>
    <row r="13" spans="1:26" ht="24.95" customHeight="1" x14ac:dyDescent="0.25">
      <c r="A13" s="166"/>
      <c r="B13" s="163" t="s">
        <v>81</v>
      </c>
      <c r="C13" s="167" t="s">
        <v>87</v>
      </c>
      <c r="D13" s="163" t="s">
        <v>88</v>
      </c>
      <c r="E13" s="163" t="s">
        <v>84</v>
      </c>
      <c r="F13" s="164">
        <v>45.743000000000009</v>
      </c>
      <c r="G13" s="165">
        <v>0</v>
      </c>
      <c r="H13" s="165">
        <v>0</v>
      </c>
      <c r="I13" s="165">
        <f t="shared" si="0"/>
        <v>0</v>
      </c>
      <c r="J13" s="163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58"/>
      <c r="Q13" s="158"/>
      <c r="R13" s="158"/>
      <c r="S13" s="148"/>
      <c r="V13" s="162"/>
      <c r="Z13">
        <v>0</v>
      </c>
    </row>
    <row r="14" spans="1:26" ht="24.95" customHeight="1" x14ac:dyDescent="0.25">
      <c r="A14" s="166"/>
      <c r="B14" s="163" t="s">
        <v>81</v>
      </c>
      <c r="C14" s="167" t="s">
        <v>89</v>
      </c>
      <c r="D14" s="163" t="s">
        <v>90</v>
      </c>
      <c r="E14" s="163" t="s">
        <v>84</v>
      </c>
      <c r="F14" s="164">
        <v>2.1</v>
      </c>
      <c r="G14" s="165">
        <v>0</v>
      </c>
      <c r="H14" s="165">
        <v>0</v>
      </c>
      <c r="I14" s="165">
        <f t="shared" si="0"/>
        <v>0</v>
      </c>
      <c r="J14" s="163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58"/>
      <c r="Q14" s="158"/>
      <c r="R14" s="158"/>
      <c r="S14" s="148"/>
      <c r="V14" s="162"/>
      <c r="Z14">
        <v>0</v>
      </c>
    </row>
    <row r="15" spans="1:26" ht="24.95" customHeight="1" x14ac:dyDescent="0.25">
      <c r="A15" s="166"/>
      <c r="B15" s="163" t="s">
        <v>91</v>
      </c>
      <c r="C15" s="167" t="s">
        <v>92</v>
      </c>
      <c r="D15" s="163" t="s">
        <v>93</v>
      </c>
      <c r="E15" s="163" t="s">
        <v>84</v>
      </c>
      <c r="F15" s="164">
        <v>2.1</v>
      </c>
      <c r="G15" s="165">
        <v>0</v>
      </c>
      <c r="H15" s="165">
        <v>0</v>
      </c>
      <c r="I15" s="165">
        <f t="shared" si="0"/>
        <v>0</v>
      </c>
      <c r="J15" s="163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2">
        <v>1</v>
      </c>
      <c r="Q15" s="158"/>
      <c r="R15" s="158">
        <v>1</v>
      </c>
      <c r="S15" s="148">
        <f>ROUND(F15*(P15),3)</f>
        <v>2.1</v>
      </c>
      <c r="V15" s="162"/>
      <c r="Z15">
        <v>0</v>
      </c>
    </row>
    <row r="16" spans="1:26" ht="24.95" customHeight="1" x14ac:dyDescent="0.25">
      <c r="A16" s="166"/>
      <c r="B16" s="163" t="s">
        <v>81</v>
      </c>
      <c r="C16" s="167" t="s">
        <v>94</v>
      </c>
      <c r="D16" s="163" t="s">
        <v>95</v>
      </c>
      <c r="E16" s="163" t="s">
        <v>84</v>
      </c>
      <c r="F16" s="164">
        <v>5.6000000000000005</v>
      </c>
      <c r="G16" s="165">
        <v>0</v>
      </c>
      <c r="H16" s="165">
        <v>0</v>
      </c>
      <c r="I16" s="165">
        <f t="shared" si="0"/>
        <v>0</v>
      </c>
      <c r="J16" s="163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58"/>
      <c r="Q16" s="158"/>
      <c r="R16" s="158"/>
      <c r="S16" s="148"/>
      <c r="V16" s="162"/>
      <c r="Z16">
        <v>0</v>
      </c>
    </row>
    <row r="17" spans="1:26" ht="24.95" customHeight="1" x14ac:dyDescent="0.25">
      <c r="A17" s="166"/>
      <c r="B17" s="163" t="s">
        <v>81</v>
      </c>
      <c r="C17" s="167" t="s">
        <v>96</v>
      </c>
      <c r="D17" s="163" t="s">
        <v>97</v>
      </c>
      <c r="E17" s="163" t="s">
        <v>98</v>
      </c>
      <c r="F17" s="164">
        <v>8</v>
      </c>
      <c r="G17" s="165">
        <v>0</v>
      </c>
      <c r="H17" s="165">
        <v>0</v>
      </c>
      <c r="I17" s="165">
        <f t="shared" si="0"/>
        <v>0</v>
      </c>
      <c r="J17" s="163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58"/>
      <c r="Q17" s="158"/>
      <c r="R17" s="158"/>
      <c r="S17" s="148"/>
      <c r="V17" s="162"/>
      <c r="Z17">
        <v>0</v>
      </c>
    </row>
    <row r="18" spans="1:26" ht="24.95" customHeight="1" x14ac:dyDescent="0.25">
      <c r="A18" s="166"/>
      <c r="B18" s="163" t="s">
        <v>81</v>
      </c>
      <c r="C18" s="167" t="s">
        <v>99</v>
      </c>
      <c r="D18" s="163" t="s">
        <v>100</v>
      </c>
      <c r="E18" s="163" t="s">
        <v>98</v>
      </c>
      <c r="F18" s="164">
        <v>45</v>
      </c>
      <c r="G18" s="165">
        <v>0</v>
      </c>
      <c r="H18" s="165">
        <v>0</v>
      </c>
      <c r="I18" s="165">
        <f t="shared" si="0"/>
        <v>0</v>
      </c>
      <c r="J18" s="163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58"/>
      <c r="Q18" s="158"/>
      <c r="R18" s="158"/>
      <c r="S18" s="148"/>
      <c r="V18" s="162"/>
      <c r="Z18">
        <v>0</v>
      </c>
    </row>
    <row r="19" spans="1:26" ht="24.95" customHeight="1" x14ac:dyDescent="0.25">
      <c r="A19" s="166"/>
      <c r="B19" s="163" t="s">
        <v>81</v>
      </c>
      <c r="C19" s="167" t="s">
        <v>101</v>
      </c>
      <c r="D19" s="163" t="s">
        <v>102</v>
      </c>
      <c r="E19" s="163" t="s">
        <v>84</v>
      </c>
      <c r="F19" s="164">
        <v>68.61375000000001</v>
      </c>
      <c r="G19" s="165">
        <v>0</v>
      </c>
      <c r="H19" s="165">
        <v>0</v>
      </c>
      <c r="I19" s="165">
        <f t="shared" si="0"/>
        <v>0</v>
      </c>
      <c r="J19" s="163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58"/>
      <c r="Q19" s="158"/>
      <c r="R19" s="158"/>
      <c r="S19" s="148"/>
      <c r="V19" s="162"/>
      <c r="Z19">
        <v>0</v>
      </c>
    </row>
    <row r="20" spans="1:26" ht="24.95" customHeight="1" x14ac:dyDescent="0.25">
      <c r="A20" s="166"/>
      <c r="B20" s="163" t="s">
        <v>81</v>
      </c>
      <c r="C20" s="167" t="s">
        <v>103</v>
      </c>
      <c r="D20" s="163" t="s">
        <v>104</v>
      </c>
      <c r="E20" s="163" t="s">
        <v>84</v>
      </c>
      <c r="F20" s="164">
        <v>68.614000000000004</v>
      </c>
      <c r="G20" s="165">
        <v>0</v>
      </c>
      <c r="H20" s="165">
        <v>0</v>
      </c>
      <c r="I20" s="165">
        <f t="shared" si="0"/>
        <v>0</v>
      </c>
      <c r="J20" s="163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58"/>
      <c r="Q20" s="158"/>
      <c r="R20" s="158"/>
      <c r="S20" s="148"/>
      <c r="V20" s="162"/>
      <c r="Z20">
        <v>0</v>
      </c>
    </row>
    <row r="21" spans="1:26" ht="24.95" customHeight="1" x14ac:dyDescent="0.25">
      <c r="A21" s="166"/>
      <c r="B21" s="163" t="s">
        <v>81</v>
      </c>
      <c r="C21" s="167" t="s">
        <v>105</v>
      </c>
      <c r="D21" s="163" t="s">
        <v>106</v>
      </c>
      <c r="E21" s="163" t="s">
        <v>98</v>
      </c>
      <c r="F21" s="164">
        <v>152.47500000000002</v>
      </c>
      <c r="G21" s="165">
        <v>0</v>
      </c>
      <c r="H21" s="165">
        <v>0</v>
      </c>
      <c r="I21" s="165">
        <f t="shared" si="0"/>
        <v>0</v>
      </c>
      <c r="J21" s="163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58"/>
      <c r="Q21" s="158"/>
      <c r="R21" s="158"/>
      <c r="S21" s="148"/>
      <c r="V21" s="162"/>
      <c r="Z21">
        <v>0</v>
      </c>
    </row>
    <row r="22" spans="1:26" ht="24.95" customHeight="1" x14ac:dyDescent="0.25">
      <c r="A22" s="166"/>
      <c r="B22" s="163" t="s">
        <v>107</v>
      </c>
      <c r="C22" s="167" t="s">
        <v>108</v>
      </c>
      <c r="D22" s="163" t="s">
        <v>109</v>
      </c>
      <c r="E22" s="163" t="s">
        <v>98</v>
      </c>
      <c r="F22" s="164">
        <v>45</v>
      </c>
      <c r="G22" s="165">
        <v>0</v>
      </c>
      <c r="H22" s="165">
        <v>0</v>
      </c>
      <c r="I22" s="165">
        <f t="shared" si="0"/>
        <v>0</v>
      </c>
      <c r="J22" s="163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58"/>
      <c r="Q22" s="158"/>
      <c r="R22" s="158"/>
      <c r="S22" s="148"/>
      <c r="V22" s="162"/>
      <c r="Z22">
        <v>0</v>
      </c>
    </row>
    <row r="23" spans="1:26" ht="24.95" customHeight="1" x14ac:dyDescent="0.25">
      <c r="A23" s="166"/>
      <c r="B23" s="163" t="s">
        <v>110</v>
      </c>
      <c r="C23" s="167" t="s">
        <v>111</v>
      </c>
      <c r="D23" s="163" t="s">
        <v>112</v>
      </c>
      <c r="E23" s="163" t="s">
        <v>113</v>
      </c>
      <c r="F23" s="164">
        <v>4.5</v>
      </c>
      <c r="G23" s="165">
        <v>0</v>
      </c>
      <c r="H23" s="165">
        <v>0</v>
      </c>
      <c r="I23" s="165">
        <f t="shared" si="0"/>
        <v>0</v>
      </c>
      <c r="J23" s="163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2">
        <v>1E-3</v>
      </c>
      <c r="Q23" s="158"/>
      <c r="R23" s="158">
        <v>1E-3</v>
      </c>
      <c r="S23" s="148">
        <f>ROUND(F23*(P23),3)</f>
        <v>5.0000000000000001E-3</v>
      </c>
      <c r="V23" s="162"/>
      <c r="Z23">
        <v>0</v>
      </c>
    </row>
    <row r="24" spans="1:26" ht="24.95" customHeight="1" x14ac:dyDescent="0.25">
      <c r="A24" s="166"/>
      <c r="B24" s="163" t="s">
        <v>81</v>
      </c>
      <c r="C24" s="167" t="s">
        <v>114</v>
      </c>
      <c r="D24" s="163" t="s">
        <v>115</v>
      </c>
      <c r="E24" s="163" t="s">
        <v>84</v>
      </c>
      <c r="F24" s="164">
        <v>25.671333333333333</v>
      </c>
      <c r="G24" s="165">
        <v>0</v>
      </c>
      <c r="H24" s="165">
        <v>0</v>
      </c>
      <c r="I24" s="165">
        <f t="shared" si="0"/>
        <v>0</v>
      </c>
      <c r="J24" s="163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58"/>
      <c r="Q24" s="158"/>
      <c r="R24" s="158"/>
      <c r="S24" s="148"/>
      <c r="V24" s="162"/>
      <c r="Z24">
        <v>0</v>
      </c>
    </row>
    <row r="25" spans="1:26" ht="24.95" customHeight="1" x14ac:dyDescent="0.25">
      <c r="A25" s="166"/>
      <c r="B25" s="163" t="s">
        <v>81</v>
      </c>
      <c r="C25" s="167" t="s">
        <v>116</v>
      </c>
      <c r="D25" s="163" t="s">
        <v>117</v>
      </c>
      <c r="E25" s="163" t="s">
        <v>84</v>
      </c>
      <c r="F25" s="164">
        <v>45.743000000000002</v>
      </c>
      <c r="G25" s="165">
        <v>0</v>
      </c>
      <c r="H25" s="165">
        <v>0</v>
      </c>
      <c r="I25" s="165">
        <f t="shared" si="0"/>
        <v>0</v>
      </c>
      <c r="J25" s="163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58"/>
      <c r="Q25" s="158"/>
      <c r="R25" s="158"/>
      <c r="S25" s="148"/>
      <c r="V25" s="162"/>
      <c r="Z25">
        <v>0</v>
      </c>
    </row>
    <row r="26" spans="1:26" x14ac:dyDescent="0.25">
      <c r="A26" s="148"/>
      <c r="B26" s="148"/>
      <c r="C26" s="148"/>
      <c r="D26" s="148" t="s">
        <v>61</v>
      </c>
      <c r="E26" s="148"/>
      <c r="F26" s="162"/>
      <c r="G26" s="151">
        <f>ROUND((SUM(L10:L25))/1,2)</f>
        <v>0</v>
      </c>
      <c r="H26" s="151">
        <f>ROUND((SUM(M10:M25))/1,2)</f>
        <v>0</v>
      </c>
      <c r="I26" s="151">
        <f>ROUND((SUM(I10:I25))/1,2)</f>
        <v>0</v>
      </c>
      <c r="J26" s="148"/>
      <c r="K26" s="148"/>
      <c r="L26" s="148">
        <f>ROUND((SUM(L10:L25))/1,2)</f>
        <v>0</v>
      </c>
      <c r="M26" s="148">
        <f>ROUND((SUM(M10:M25))/1,2)</f>
        <v>0</v>
      </c>
      <c r="N26" s="148"/>
      <c r="O26" s="148"/>
      <c r="P26" s="168"/>
      <c r="Q26" s="148"/>
      <c r="R26" s="148"/>
      <c r="S26" s="168">
        <f>ROUND((SUM(S10:S25))/1,2)</f>
        <v>2.11</v>
      </c>
      <c r="T26" s="145"/>
      <c r="U26" s="145"/>
      <c r="V26" s="2">
        <f>ROUND((SUM(V10:V25))/1,2)</f>
        <v>0</v>
      </c>
      <c r="W26" s="145"/>
      <c r="X26" s="145"/>
      <c r="Y26" s="145"/>
      <c r="Z26" s="145"/>
    </row>
    <row r="27" spans="1:26" x14ac:dyDescent="0.25">
      <c r="A27" s="1"/>
      <c r="B27" s="1"/>
      <c r="C27" s="1"/>
      <c r="D27" s="1"/>
      <c r="E27" s="1"/>
      <c r="F27" s="158"/>
      <c r="G27" s="141"/>
      <c r="H27" s="141"/>
      <c r="I27" s="141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48"/>
      <c r="B28" s="148"/>
      <c r="C28" s="148"/>
      <c r="D28" s="148" t="s">
        <v>62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6"/>
      <c r="B29" s="163" t="s">
        <v>118</v>
      </c>
      <c r="C29" s="167" t="s">
        <v>119</v>
      </c>
      <c r="D29" s="163" t="s">
        <v>120</v>
      </c>
      <c r="E29" s="163" t="s">
        <v>84</v>
      </c>
      <c r="F29" s="164">
        <v>0.70000000000000007</v>
      </c>
      <c r="G29" s="165">
        <v>0</v>
      </c>
      <c r="H29" s="165">
        <v>0</v>
      </c>
      <c r="I29" s="165">
        <f>ROUND(F29*(G29+H29),2)</f>
        <v>0</v>
      </c>
      <c r="J29" s="163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62">
        <v>1.8907700000000001</v>
      </c>
      <c r="Q29" s="158"/>
      <c r="R29" s="158">
        <v>1.8907700000000001</v>
      </c>
      <c r="S29" s="148">
        <f>ROUND(F29*(P29),3)</f>
        <v>1.3240000000000001</v>
      </c>
      <c r="V29" s="162"/>
      <c r="Z29">
        <v>0</v>
      </c>
    </row>
    <row r="30" spans="1:26" x14ac:dyDescent="0.25">
      <c r="A30" s="148"/>
      <c r="B30" s="148"/>
      <c r="C30" s="148"/>
      <c r="D30" s="148" t="s">
        <v>62</v>
      </c>
      <c r="E30" s="148"/>
      <c r="F30" s="162"/>
      <c r="G30" s="151">
        <f>ROUND((SUM(L28:L29))/1,2)</f>
        <v>0</v>
      </c>
      <c r="H30" s="151">
        <f>ROUND((SUM(M28:M29))/1,2)</f>
        <v>0</v>
      </c>
      <c r="I30" s="151">
        <f>ROUND((SUM(I28:I29))/1,2)</f>
        <v>0</v>
      </c>
      <c r="J30" s="148"/>
      <c r="K30" s="148"/>
      <c r="L30" s="148">
        <f>ROUND((SUM(L28:L29))/1,2)</f>
        <v>0</v>
      </c>
      <c r="M30" s="148">
        <f>ROUND((SUM(M28:M29))/1,2)</f>
        <v>0</v>
      </c>
      <c r="N30" s="148"/>
      <c r="O30" s="148"/>
      <c r="P30" s="168"/>
      <c r="Q30" s="148"/>
      <c r="R30" s="148"/>
      <c r="S30" s="168">
        <f>ROUND((SUM(S28:S29))/1,2)</f>
        <v>1.32</v>
      </c>
      <c r="T30" s="145"/>
      <c r="U30" s="145"/>
      <c r="V30" s="2">
        <f>ROUND((SUM(V28:V29))/1,2)</f>
        <v>0</v>
      </c>
      <c r="W30" s="145"/>
      <c r="X30" s="145"/>
      <c r="Y30" s="145"/>
      <c r="Z30" s="145"/>
    </row>
    <row r="31" spans="1:26" x14ac:dyDescent="0.25">
      <c r="A31" s="1"/>
      <c r="B31" s="1"/>
      <c r="C31" s="1"/>
      <c r="D31" s="1"/>
      <c r="E31" s="1"/>
      <c r="F31" s="158"/>
      <c r="G31" s="141"/>
      <c r="H31" s="141"/>
      <c r="I31" s="141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48"/>
      <c r="B32" s="148"/>
      <c r="C32" s="148"/>
      <c r="D32" s="148" t="s">
        <v>63</v>
      </c>
      <c r="E32" s="148"/>
      <c r="F32" s="162"/>
      <c r="G32" s="149"/>
      <c r="H32" s="149"/>
      <c r="I32" s="149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5"/>
      <c r="U32" s="145"/>
      <c r="V32" s="148"/>
      <c r="W32" s="145"/>
      <c r="X32" s="145"/>
      <c r="Y32" s="145"/>
      <c r="Z32" s="145"/>
    </row>
    <row r="33" spans="1:26" ht="24.95" customHeight="1" x14ac:dyDescent="0.25">
      <c r="A33" s="166"/>
      <c r="B33" s="163" t="s">
        <v>121</v>
      </c>
      <c r="C33" s="167" t="s">
        <v>122</v>
      </c>
      <c r="D33" s="163" t="s">
        <v>123</v>
      </c>
      <c r="E33" s="163" t="s">
        <v>124</v>
      </c>
      <c r="F33" s="164">
        <v>2</v>
      </c>
      <c r="G33" s="165">
        <v>0</v>
      </c>
      <c r="H33" s="165">
        <v>0</v>
      </c>
      <c r="I33" s="165">
        <f t="shared" ref="I33:I42" si="5">ROUND(F33*(G33+H33),2)</f>
        <v>0</v>
      </c>
      <c r="J33" s="163">
        <f t="shared" ref="J33:J42" si="6">ROUND(F33*(N33),2)</f>
        <v>0</v>
      </c>
      <c r="K33" s="1">
        <f t="shared" ref="K33:K42" si="7">ROUND(F33*(O33),2)</f>
        <v>0</v>
      </c>
      <c r="L33" s="1">
        <f t="shared" ref="L33:L42" si="8">ROUND(F33*(G33),2)</f>
        <v>0</v>
      </c>
      <c r="M33" s="1">
        <f t="shared" ref="M33:M42" si="9">ROUND(F33*(H33),2)</f>
        <v>0</v>
      </c>
      <c r="N33" s="1">
        <v>0</v>
      </c>
      <c r="O33" s="1"/>
      <c r="P33" s="158"/>
      <c r="Q33" s="158"/>
      <c r="R33" s="158"/>
      <c r="S33" s="148"/>
      <c r="V33" s="162"/>
      <c r="Z33">
        <v>0</v>
      </c>
    </row>
    <row r="34" spans="1:26" ht="24.95" customHeight="1" x14ac:dyDescent="0.25">
      <c r="A34" s="166"/>
      <c r="B34" s="163" t="s">
        <v>125</v>
      </c>
      <c r="C34" s="167" t="s">
        <v>126</v>
      </c>
      <c r="D34" s="163" t="s">
        <v>127</v>
      </c>
      <c r="E34" s="163" t="s">
        <v>98</v>
      </c>
      <c r="F34" s="164">
        <v>139.85000000000002</v>
      </c>
      <c r="G34" s="165">
        <v>0</v>
      </c>
      <c r="H34" s="165">
        <v>0</v>
      </c>
      <c r="I34" s="165">
        <f t="shared" si="5"/>
        <v>0</v>
      </c>
      <c r="J34" s="163">
        <f t="shared" si="6"/>
        <v>0</v>
      </c>
      <c r="K34" s="1">
        <f t="shared" si="7"/>
        <v>0</v>
      </c>
      <c r="L34" s="1">
        <f t="shared" si="8"/>
        <v>0</v>
      </c>
      <c r="M34" s="1">
        <f t="shared" si="9"/>
        <v>0</v>
      </c>
      <c r="N34" s="1">
        <v>0</v>
      </c>
      <c r="O34" s="1"/>
      <c r="P34" s="162">
        <v>0.30360999999999999</v>
      </c>
      <c r="Q34" s="158"/>
      <c r="R34" s="158">
        <v>0.30360999999999999</v>
      </c>
      <c r="S34" s="148">
        <f t="shared" ref="S34:S42" si="10">ROUND(F34*(P34),3)</f>
        <v>42.46</v>
      </c>
      <c r="V34" s="162"/>
      <c r="Z34">
        <v>0</v>
      </c>
    </row>
    <row r="35" spans="1:26" ht="24.95" customHeight="1" x14ac:dyDescent="0.25">
      <c r="A35" s="166"/>
      <c r="B35" s="163" t="s">
        <v>125</v>
      </c>
      <c r="C35" s="167" t="s">
        <v>128</v>
      </c>
      <c r="D35" s="163" t="s">
        <v>129</v>
      </c>
      <c r="E35" s="163" t="s">
        <v>98</v>
      </c>
      <c r="F35" s="164">
        <v>187.14999999999998</v>
      </c>
      <c r="G35" s="165">
        <v>0</v>
      </c>
      <c r="H35" s="165">
        <v>0</v>
      </c>
      <c r="I35" s="165">
        <f t="shared" si="5"/>
        <v>0</v>
      </c>
      <c r="J35" s="163">
        <f t="shared" si="6"/>
        <v>0</v>
      </c>
      <c r="K35" s="1">
        <f t="shared" si="7"/>
        <v>0</v>
      </c>
      <c r="L35" s="1">
        <f t="shared" si="8"/>
        <v>0</v>
      </c>
      <c r="M35" s="1">
        <f t="shared" si="9"/>
        <v>0</v>
      </c>
      <c r="N35" s="1">
        <v>0</v>
      </c>
      <c r="O35" s="1"/>
      <c r="P35" s="162">
        <v>0.27994000000000002</v>
      </c>
      <c r="Q35" s="158"/>
      <c r="R35" s="158">
        <v>0.27994000000000002</v>
      </c>
      <c r="S35" s="148">
        <f t="shared" si="10"/>
        <v>52.390999999999998</v>
      </c>
      <c r="V35" s="162"/>
      <c r="Z35">
        <v>0</v>
      </c>
    </row>
    <row r="36" spans="1:26" ht="35.1" customHeight="1" x14ac:dyDescent="0.25">
      <c r="A36" s="166"/>
      <c r="B36" s="163" t="s">
        <v>125</v>
      </c>
      <c r="C36" s="167" t="s">
        <v>130</v>
      </c>
      <c r="D36" s="163" t="s">
        <v>131</v>
      </c>
      <c r="E36" s="163" t="s">
        <v>98</v>
      </c>
      <c r="F36" s="164">
        <v>160.625</v>
      </c>
      <c r="G36" s="165">
        <v>0</v>
      </c>
      <c r="H36" s="165">
        <v>0</v>
      </c>
      <c r="I36" s="165">
        <f t="shared" si="5"/>
        <v>0</v>
      </c>
      <c r="J36" s="163">
        <f t="shared" si="6"/>
        <v>0</v>
      </c>
      <c r="K36" s="1">
        <f t="shared" si="7"/>
        <v>0</v>
      </c>
      <c r="L36" s="1">
        <f t="shared" si="8"/>
        <v>0</v>
      </c>
      <c r="M36" s="1">
        <f t="shared" si="9"/>
        <v>0</v>
      </c>
      <c r="N36" s="1">
        <v>0</v>
      </c>
      <c r="O36" s="1"/>
      <c r="P36" s="162">
        <v>0.26569000000000004</v>
      </c>
      <c r="Q36" s="158"/>
      <c r="R36" s="158">
        <v>0.26569000000000004</v>
      </c>
      <c r="S36" s="148">
        <f t="shared" si="10"/>
        <v>42.676000000000002</v>
      </c>
      <c r="V36" s="162"/>
      <c r="Z36">
        <v>0</v>
      </c>
    </row>
    <row r="37" spans="1:26" ht="24.95" customHeight="1" x14ac:dyDescent="0.25">
      <c r="A37" s="166"/>
      <c r="B37" s="163" t="s">
        <v>125</v>
      </c>
      <c r="C37" s="167" t="s">
        <v>132</v>
      </c>
      <c r="D37" s="163" t="s">
        <v>133</v>
      </c>
      <c r="E37" s="163" t="s">
        <v>98</v>
      </c>
      <c r="F37" s="164">
        <v>22</v>
      </c>
      <c r="G37" s="165">
        <v>0</v>
      </c>
      <c r="H37" s="165">
        <v>0</v>
      </c>
      <c r="I37" s="165">
        <f t="shared" si="5"/>
        <v>0</v>
      </c>
      <c r="J37" s="163">
        <f t="shared" si="6"/>
        <v>0</v>
      </c>
      <c r="K37" s="1">
        <f t="shared" si="7"/>
        <v>0</v>
      </c>
      <c r="L37" s="1">
        <f t="shared" si="8"/>
        <v>0</v>
      </c>
      <c r="M37" s="1">
        <f t="shared" si="9"/>
        <v>0</v>
      </c>
      <c r="N37" s="1">
        <v>0</v>
      </c>
      <c r="O37" s="1"/>
      <c r="P37" s="162">
        <v>0.18776000000000001</v>
      </c>
      <c r="Q37" s="158"/>
      <c r="R37" s="158">
        <v>0.18776000000000001</v>
      </c>
      <c r="S37" s="148">
        <f t="shared" si="10"/>
        <v>4.1310000000000002</v>
      </c>
      <c r="V37" s="162"/>
      <c r="Z37">
        <v>0</v>
      </c>
    </row>
    <row r="38" spans="1:26" ht="24.95" customHeight="1" x14ac:dyDescent="0.25">
      <c r="A38" s="166"/>
      <c r="B38" s="163" t="s">
        <v>125</v>
      </c>
      <c r="C38" s="167" t="s">
        <v>134</v>
      </c>
      <c r="D38" s="163" t="s">
        <v>135</v>
      </c>
      <c r="E38" s="163" t="s">
        <v>98</v>
      </c>
      <c r="F38" s="164">
        <v>160.625</v>
      </c>
      <c r="G38" s="165">
        <v>0</v>
      </c>
      <c r="H38" s="165">
        <v>0</v>
      </c>
      <c r="I38" s="165">
        <f t="shared" si="5"/>
        <v>0</v>
      </c>
      <c r="J38" s="163">
        <f t="shared" si="6"/>
        <v>0</v>
      </c>
      <c r="K38" s="1">
        <f t="shared" si="7"/>
        <v>0</v>
      </c>
      <c r="L38" s="1">
        <f t="shared" si="8"/>
        <v>0</v>
      </c>
      <c r="M38" s="1">
        <f t="shared" si="9"/>
        <v>0</v>
      </c>
      <c r="N38" s="1">
        <v>0</v>
      </c>
      <c r="O38" s="1"/>
      <c r="P38" s="162">
        <v>0.13113</v>
      </c>
      <c r="Q38" s="158"/>
      <c r="R38" s="158">
        <v>0.13113</v>
      </c>
      <c r="S38" s="148">
        <f t="shared" si="10"/>
        <v>21.062999999999999</v>
      </c>
      <c r="V38" s="162"/>
      <c r="Z38">
        <v>0</v>
      </c>
    </row>
    <row r="39" spans="1:26" ht="24.95" customHeight="1" x14ac:dyDescent="0.25">
      <c r="A39" s="166"/>
      <c r="B39" s="163" t="s">
        <v>125</v>
      </c>
      <c r="C39" s="167" t="s">
        <v>136</v>
      </c>
      <c r="D39" s="163" t="s">
        <v>137</v>
      </c>
      <c r="E39" s="163" t="s">
        <v>98</v>
      </c>
      <c r="F39" s="164">
        <v>160.625</v>
      </c>
      <c r="G39" s="165">
        <v>0</v>
      </c>
      <c r="H39" s="165">
        <v>0</v>
      </c>
      <c r="I39" s="165">
        <f t="shared" si="5"/>
        <v>0</v>
      </c>
      <c r="J39" s="163">
        <f t="shared" si="6"/>
        <v>0</v>
      </c>
      <c r="K39" s="1">
        <f t="shared" si="7"/>
        <v>0</v>
      </c>
      <c r="L39" s="1">
        <f t="shared" si="8"/>
        <v>0</v>
      </c>
      <c r="M39" s="1">
        <f t="shared" si="9"/>
        <v>0</v>
      </c>
      <c r="N39" s="1">
        <v>0</v>
      </c>
      <c r="O39" s="1"/>
      <c r="P39" s="162">
        <v>6.0999999999999997E-4</v>
      </c>
      <c r="Q39" s="158"/>
      <c r="R39" s="158">
        <v>6.0999999999999997E-4</v>
      </c>
      <c r="S39" s="148">
        <f t="shared" si="10"/>
        <v>9.8000000000000004E-2</v>
      </c>
      <c r="V39" s="162"/>
      <c r="Z39">
        <v>0</v>
      </c>
    </row>
    <row r="40" spans="1:26" ht="24.95" customHeight="1" x14ac:dyDescent="0.25">
      <c r="A40" s="166"/>
      <c r="B40" s="163" t="s">
        <v>125</v>
      </c>
      <c r="C40" s="167" t="s">
        <v>138</v>
      </c>
      <c r="D40" s="163" t="s">
        <v>139</v>
      </c>
      <c r="E40" s="163" t="s">
        <v>140</v>
      </c>
      <c r="F40" s="164">
        <v>8.5</v>
      </c>
      <c r="G40" s="165">
        <v>0</v>
      </c>
      <c r="H40" s="165">
        <v>0</v>
      </c>
      <c r="I40" s="165">
        <f t="shared" si="5"/>
        <v>0</v>
      </c>
      <c r="J40" s="163">
        <f t="shared" si="6"/>
        <v>0</v>
      </c>
      <c r="K40" s="1">
        <f t="shared" si="7"/>
        <v>0</v>
      </c>
      <c r="L40" s="1">
        <f t="shared" si="8"/>
        <v>0</v>
      </c>
      <c r="M40" s="1">
        <f t="shared" si="9"/>
        <v>0</v>
      </c>
      <c r="N40" s="1">
        <v>0</v>
      </c>
      <c r="O40" s="1"/>
      <c r="P40" s="162">
        <v>0.20435350320000001</v>
      </c>
      <c r="Q40" s="158"/>
      <c r="R40" s="158">
        <v>0.20435350320000001</v>
      </c>
      <c r="S40" s="148">
        <f t="shared" si="10"/>
        <v>1.7370000000000001</v>
      </c>
      <c r="V40" s="162"/>
      <c r="Z40">
        <v>0</v>
      </c>
    </row>
    <row r="41" spans="1:26" ht="24.95" customHeight="1" x14ac:dyDescent="0.25">
      <c r="A41" s="166"/>
      <c r="B41" s="163" t="s">
        <v>121</v>
      </c>
      <c r="C41" s="167" t="s">
        <v>141</v>
      </c>
      <c r="D41" s="163" t="s">
        <v>142</v>
      </c>
      <c r="E41" s="163" t="s">
        <v>124</v>
      </c>
      <c r="F41" s="164">
        <v>9</v>
      </c>
      <c r="G41" s="165">
        <v>0</v>
      </c>
      <c r="H41" s="165">
        <v>0</v>
      </c>
      <c r="I41" s="165">
        <f t="shared" si="5"/>
        <v>0</v>
      </c>
      <c r="J41" s="163">
        <f t="shared" si="6"/>
        <v>0</v>
      </c>
      <c r="K41" s="1">
        <f t="shared" si="7"/>
        <v>0</v>
      </c>
      <c r="L41" s="1">
        <f t="shared" si="8"/>
        <v>0</v>
      </c>
      <c r="M41" s="1">
        <f t="shared" si="9"/>
        <v>0</v>
      </c>
      <c r="N41" s="1">
        <v>0</v>
      </c>
      <c r="O41" s="1"/>
      <c r="P41" s="162">
        <v>3.0000000000000001E-5</v>
      </c>
      <c r="Q41" s="158"/>
      <c r="R41" s="158">
        <v>3.0000000000000001E-5</v>
      </c>
      <c r="S41" s="148">
        <f t="shared" si="10"/>
        <v>0</v>
      </c>
      <c r="V41" s="162"/>
      <c r="Z41">
        <v>0</v>
      </c>
    </row>
    <row r="42" spans="1:26" ht="24.95" customHeight="1" x14ac:dyDescent="0.25">
      <c r="A42" s="166"/>
      <c r="B42" s="163" t="s">
        <v>121</v>
      </c>
      <c r="C42" s="167" t="s">
        <v>143</v>
      </c>
      <c r="D42" s="163" t="s">
        <v>144</v>
      </c>
      <c r="E42" s="163" t="s">
        <v>124</v>
      </c>
      <c r="F42" s="164">
        <v>18</v>
      </c>
      <c r="G42" s="165">
        <v>0</v>
      </c>
      <c r="H42" s="165">
        <v>0</v>
      </c>
      <c r="I42" s="165">
        <f t="shared" si="5"/>
        <v>0</v>
      </c>
      <c r="J42" s="163">
        <f t="shared" si="6"/>
        <v>0</v>
      </c>
      <c r="K42" s="1">
        <f t="shared" si="7"/>
        <v>0</v>
      </c>
      <c r="L42" s="1">
        <f t="shared" si="8"/>
        <v>0</v>
      </c>
      <c r="M42" s="1">
        <f t="shared" si="9"/>
        <v>0</v>
      </c>
      <c r="N42" s="1">
        <v>0</v>
      </c>
      <c r="O42" s="1"/>
      <c r="P42" s="162">
        <v>1.0000000000000001E-5</v>
      </c>
      <c r="Q42" s="158"/>
      <c r="R42" s="158">
        <v>1.0000000000000001E-5</v>
      </c>
      <c r="S42" s="148">
        <f t="shared" si="10"/>
        <v>0</v>
      </c>
      <c r="V42" s="162"/>
      <c r="Z42">
        <v>0</v>
      </c>
    </row>
    <row r="43" spans="1:26" x14ac:dyDescent="0.25">
      <c r="A43" s="148"/>
      <c r="B43" s="148"/>
      <c r="C43" s="148"/>
      <c r="D43" s="148" t="s">
        <v>63</v>
      </c>
      <c r="E43" s="148"/>
      <c r="F43" s="162"/>
      <c r="G43" s="151">
        <f>ROUND((SUM(L32:L42))/1,2)</f>
        <v>0</v>
      </c>
      <c r="H43" s="151">
        <f>ROUND((SUM(M32:M42))/1,2)</f>
        <v>0</v>
      </c>
      <c r="I43" s="151">
        <f>ROUND((SUM(I32:I42))/1,2)</f>
        <v>0</v>
      </c>
      <c r="J43" s="148"/>
      <c r="K43" s="148"/>
      <c r="L43" s="148">
        <f>ROUND((SUM(L32:L42))/1,2)</f>
        <v>0</v>
      </c>
      <c r="M43" s="148">
        <f>ROUND((SUM(M32:M42))/1,2)</f>
        <v>0</v>
      </c>
      <c r="N43" s="148"/>
      <c r="O43" s="148"/>
      <c r="P43" s="168"/>
      <c r="Q43" s="148"/>
      <c r="R43" s="148"/>
      <c r="S43" s="168">
        <f>ROUND((SUM(S32:S42))/1,2)</f>
        <v>164.56</v>
      </c>
      <c r="T43" s="145"/>
      <c r="U43" s="145"/>
      <c r="V43" s="2">
        <f>ROUND((SUM(V32:V42))/1,2)</f>
        <v>0</v>
      </c>
      <c r="W43" s="145"/>
      <c r="X43" s="145"/>
      <c r="Y43" s="145"/>
      <c r="Z43" s="145"/>
    </row>
    <row r="44" spans="1:26" x14ac:dyDescent="0.25">
      <c r="A44" s="1"/>
      <c r="B44" s="1"/>
      <c r="C44" s="1"/>
      <c r="D44" s="1"/>
      <c r="E44" s="1"/>
      <c r="F44" s="158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48"/>
      <c r="D45" s="148" t="s">
        <v>64</v>
      </c>
      <c r="E45" s="148"/>
      <c r="F45" s="162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ht="24.95" customHeight="1" x14ac:dyDescent="0.25">
      <c r="A46" s="166"/>
      <c r="B46" s="163" t="s">
        <v>145</v>
      </c>
      <c r="C46" s="167" t="s">
        <v>146</v>
      </c>
      <c r="D46" s="163" t="s">
        <v>147</v>
      </c>
      <c r="E46" s="163" t="s">
        <v>140</v>
      </c>
      <c r="F46" s="164">
        <v>7</v>
      </c>
      <c r="G46" s="165">
        <v>0</v>
      </c>
      <c r="H46" s="165">
        <v>0</v>
      </c>
      <c r="I46" s="165">
        <f t="shared" ref="I46:I51" si="11">ROUND(F46*(G46+H46),2)</f>
        <v>0</v>
      </c>
      <c r="J46" s="163">
        <f t="shared" ref="J46:J51" si="12">ROUND(F46*(N46),2)</f>
        <v>0</v>
      </c>
      <c r="K46" s="1">
        <f t="shared" ref="K46:K51" si="13">ROUND(F46*(O46),2)</f>
        <v>0</v>
      </c>
      <c r="L46" s="1">
        <f t="shared" ref="L46:L51" si="14">ROUND(F46*(G46),2)</f>
        <v>0</v>
      </c>
      <c r="M46" s="1">
        <f t="shared" ref="M46:M51" si="15">ROUND(F46*(H46),2)</f>
        <v>0</v>
      </c>
      <c r="N46" s="1">
        <v>0</v>
      </c>
      <c r="O46" s="1"/>
      <c r="P46" s="158"/>
      <c r="Q46" s="158"/>
      <c r="R46" s="158"/>
      <c r="S46" s="148"/>
      <c r="V46" s="162"/>
      <c r="Z46">
        <v>0</v>
      </c>
    </row>
    <row r="47" spans="1:26" ht="24.95" customHeight="1" x14ac:dyDescent="0.25">
      <c r="A47" s="166"/>
      <c r="B47" s="163" t="s">
        <v>145</v>
      </c>
      <c r="C47" s="167" t="s">
        <v>148</v>
      </c>
      <c r="D47" s="163" t="s">
        <v>149</v>
      </c>
      <c r="E47" s="163" t="s">
        <v>150</v>
      </c>
      <c r="F47" s="164">
        <v>1</v>
      </c>
      <c r="G47" s="165">
        <v>0</v>
      </c>
      <c r="H47" s="165">
        <v>0</v>
      </c>
      <c r="I47" s="165">
        <f t="shared" si="11"/>
        <v>0</v>
      </c>
      <c r="J47" s="163">
        <f t="shared" si="12"/>
        <v>0</v>
      </c>
      <c r="K47" s="1">
        <f t="shared" si="13"/>
        <v>0</v>
      </c>
      <c r="L47" s="1">
        <f t="shared" si="14"/>
        <v>0</v>
      </c>
      <c r="M47" s="1">
        <f t="shared" si="15"/>
        <v>0</v>
      </c>
      <c r="N47" s="1">
        <v>0</v>
      </c>
      <c r="O47" s="1"/>
      <c r="P47" s="158"/>
      <c r="Q47" s="158"/>
      <c r="R47" s="158"/>
      <c r="S47" s="148"/>
      <c r="V47" s="162"/>
      <c r="Z47">
        <v>0</v>
      </c>
    </row>
    <row r="48" spans="1:26" ht="24.95" customHeight="1" x14ac:dyDescent="0.25">
      <c r="A48" s="166"/>
      <c r="B48" s="163" t="s">
        <v>145</v>
      </c>
      <c r="C48" s="167" t="s">
        <v>151</v>
      </c>
      <c r="D48" s="163" t="s">
        <v>152</v>
      </c>
      <c r="E48" s="163" t="s">
        <v>140</v>
      </c>
      <c r="F48" s="164">
        <v>7</v>
      </c>
      <c r="G48" s="165">
        <v>0</v>
      </c>
      <c r="H48" s="165">
        <v>0</v>
      </c>
      <c r="I48" s="165">
        <f t="shared" si="11"/>
        <v>0</v>
      </c>
      <c r="J48" s="163">
        <f t="shared" si="12"/>
        <v>0</v>
      </c>
      <c r="K48" s="1">
        <f t="shared" si="13"/>
        <v>0</v>
      </c>
      <c r="L48" s="1">
        <f t="shared" si="14"/>
        <v>0</v>
      </c>
      <c r="M48" s="1">
        <f t="shared" si="15"/>
        <v>0</v>
      </c>
      <c r="N48" s="1">
        <v>0</v>
      </c>
      <c r="O48" s="1"/>
      <c r="P48" s="162">
        <v>1.0000000000000001E-5</v>
      </c>
      <c r="Q48" s="158"/>
      <c r="R48" s="158">
        <v>1.0000000000000001E-5</v>
      </c>
      <c r="S48" s="148">
        <f>ROUND(F48*(P48),3)</f>
        <v>0</v>
      </c>
      <c r="V48" s="162"/>
      <c r="Z48">
        <v>0</v>
      </c>
    </row>
    <row r="49" spans="1:26" ht="24.95" customHeight="1" x14ac:dyDescent="0.25">
      <c r="A49" s="166"/>
      <c r="B49" s="163" t="s">
        <v>145</v>
      </c>
      <c r="C49" s="167" t="s">
        <v>153</v>
      </c>
      <c r="D49" s="163" t="s">
        <v>154</v>
      </c>
      <c r="E49" s="163" t="s">
        <v>155</v>
      </c>
      <c r="F49" s="164">
        <v>1</v>
      </c>
      <c r="G49" s="165">
        <v>0</v>
      </c>
      <c r="H49" s="165">
        <v>0</v>
      </c>
      <c r="I49" s="165">
        <f t="shared" si="11"/>
        <v>0</v>
      </c>
      <c r="J49" s="163">
        <f t="shared" si="12"/>
        <v>0</v>
      </c>
      <c r="K49" s="1">
        <f t="shared" si="13"/>
        <v>0</v>
      </c>
      <c r="L49" s="1">
        <f t="shared" si="14"/>
        <v>0</v>
      </c>
      <c r="M49" s="1">
        <f t="shared" si="15"/>
        <v>0</v>
      </c>
      <c r="N49" s="1">
        <v>0</v>
      </c>
      <c r="O49" s="1"/>
      <c r="P49" s="162">
        <v>2.5999999999999998E-5</v>
      </c>
      <c r="Q49" s="158"/>
      <c r="R49" s="158">
        <v>2.5999999999999998E-5</v>
      </c>
      <c r="S49" s="148">
        <f>ROUND(F49*(P49),3)</f>
        <v>0</v>
      </c>
      <c r="V49" s="162"/>
      <c r="Z49">
        <v>0</v>
      </c>
    </row>
    <row r="50" spans="1:26" ht="24.95" customHeight="1" x14ac:dyDescent="0.25">
      <c r="A50" s="166"/>
      <c r="B50" s="163" t="s">
        <v>156</v>
      </c>
      <c r="C50" s="167" t="s">
        <v>157</v>
      </c>
      <c r="D50" s="163" t="s">
        <v>158</v>
      </c>
      <c r="E50" s="163" t="s">
        <v>155</v>
      </c>
      <c r="F50" s="164">
        <v>4</v>
      </c>
      <c r="G50" s="165">
        <v>0</v>
      </c>
      <c r="H50" s="165">
        <v>0</v>
      </c>
      <c r="I50" s="165">
        <f t="shared" si="11"/>
        <v>0</v>
      </c>
      <c r="J50" s="163">
        <f t="shared" si="12"/>
        <v>0</v>
      </c>
      <c r="K50" s="1">
        <f t="shared" si="13"/>
        <v>0</v>
      </c>
      <c r="L50" s="1">
        <f t="shared" si="14"/>
        <v>0</v>
      </c>
      <c r="M50" s="1">
        <f t="shared" si="15"/>
        <v>0</v>
      </c>
      <c r="N50" s="1">
        <v>0</v>
      </c>
      <c r="O50" s="1"/>
      <c r="P50" s="162">
        <v>6.4400000000000004E-3</v>
      </c>
      <c r="Q50" s="158"/>
      <c r="R50" s="158">
        <v>6.4400000000000004E-3</v>
      </c>
      <c r="S50" s="148">
        <f>ROUND(F50*(P50),3)</f>
        <v>2.5999999999999999E-2</v>
      </c>
      <c r="V50" s="162"/>
      <c r="Z50">
        <v>0</v>
      </c>
    </row>
    <row r="51" spans="1:26" ht="24.95" customHeight="1" x14ac:dyDescent="0.25">
      <c r="A51" s="166"/>
      <c r="B51" s="163" t="s">
        <v>156</v>
      </c>
      <c r="C51" s="167" t="s">
        <v>159</v>
      </c>
      <c r="D51" s="163" t="s">
        <v>160</v>
      </c>
      <c r="E51" s="163" t="s">
        <v>161</v>
      </c>
      <c r="F51" s="164">
        <v>1</v>
      </c>
      <c r="G51" s="165">
        <v>0</v>
      </c>
      <c r="H51" s="165">
        <v>0</v>
      </c>
      <c r="I51" s="165">
        <f t="shared" si="11"/>
        <v>0</v>
      </c>
      <c r="J51" s="163">
        <f t="shared" si="12"/>
        <v>0</v>
      </c>
      <c r="K51" s="1">
        <f t="shared" si="13"/>
        <v>0</v>
      </c>
      <c r="L51" s="1">
        <f t="shared" si="14"/>
        <v>0</v>
      </c>
      <c r="M51" s="1">
        <f t="shared" si="15"/>
        <v>0</v>
      </c>
      <c r="N51" s="1">
        <v>0</v>
      </c>
      <c r="O51" s="1"/>
      <c r="P51" s="158"/>
      <c r="Q51" s="158"/>
      <c r="R51" s="158"/>
      <c r="S51" s="148"/>
      <c r="V51" s="162"/>
      <c r="Z51">
        <v>0</v>
      </c>
    </row>
    <row r="52" spans="1:26" x14ac:dyDescent="0.25">
      <c r="A52" s="148"/>
      <c r="B52" s="148"/>
      <c r="C52" s="148"/>
      <c r="D52" s="148" t="s">
        <v>64</v>
      </c>
      <c r="E52" s="148"/>
      <c r="F52" s="162"/>
      <c r="G52" s="151">
        <f>ROUND((SUM(L45:L51))/1,2)</f>
        <v>0</v>
      </c>
      <c r="H52" s="151">
        <f>ROUND((SUM(M45:M51))/1,2)</f>
        <v>0</v>
      </c>
      <c r="I52" s="151">
        <f>ROUND((SUM(I45:I51))/1,2)</f>
        <v>0</v>
      </c>
      <c r="J52" s="148"/>
      <c r="K52" s="148"/>
      <c r="L52" s="148">
        <f>ROUND((SUM(L45:L51))/1,2)</f>
        <v>0</v>
      </c>
      <c r="M52" s="148">
        <f>ROUND((SUM(M45:M51))/1,2)</f>
        <v>0</v>
      </c>
      <c r="N52" s="148"/>
      <c r="O52" s="148"/>
      <c r="P52" s="168"/>
      <c r="Q52" s="148"/>
      <c r="R52" s="148"/>
      <c r="S52" s="168">
        <f>ROUND((SUM(S45:S51))/1,2)</f>
        <v>0.03</v>
      </c>
      <c r="T52" s="145"/>
      <c r="U52" s="145"/>
      <c r="V52" s="2">
        <f>ROUND((SUM(V45:V51))/1,2)</f>
        <v>0</v>
      </c>
      <c r="W52" s="145"/>
      <c r="X52" s="145"/>
      <c r="Y52" s="145"/>
      <c r="Z52" s="145"/>
    </row>
    <row r="53" spans="1:26" x14ac:dyDescent="0.25">
      <c r="A53" s="1"/>
      <c r="B53" s="1"/>
      <c r="C53" s="1"/>
      <c r="D53" s="1"/>
      <c r="E53" s="1"/>
      <c r="F53" s="158"/>
      <c r="G53" s="141"/>
      <c r="H53" s="141"/>
      <c r="I53" s="14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</row>
    <row r="54" spans="1:26" x14ac:dyDescent="0.25">
      <c r="A54" s="148"/>
      <c r="B54" s="148"/>
      <c r="C54" s="148"/>
      <c r="D54" s="148" t="s">
        <v>65</v>
      </c>
      <c r="E54" s="148"/>
      <c r="F54" s="162"/>
      <c r="G54" s="149"/>
      <c r="H54" s="149"/>
      <c r="I54" s="149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5"/>
      <c r="U54" s="145"/>
      <c r="V54" s="148"/>
      <c r="W54" s="145"/>
      <c r="X54" s="145"/>
      <c r="Y54" s="145"/>
      <c r="Z54" s="145"/>
    </row>
    <row r="55" spans="1:26" ht="24.95" customHeight="1" x14ac:dyDescent="0.25">
      <c r="A55" s="166"/>
      <c r="B55" s="163" t="s">
        <v>125</v>
      </c>
      <c r="C55" s="167" t="s">
        <v>162</v>
      </c>
      <c r="D55" s="163" t="s">
        <v>163</v>
      </c>
      <c r="E55" s="163" t="s">
        <v>140</v>
      </c>
      <c r="F55" s="164">
        <v>15</v>
      </c>
      <c r="G55" s="165">
        <v>0</v>
      </c>
      <c r="H55" s="165">
        <v>0</v>
      </c>
      <c r="I55" s="165">
        <f>ROUND(F55*(G55+H55),2)</f>
        <v>0</v>
      </c>
      <c r="J55" s="163">
        <f>ROUND(F55*(N55),2)</f>
        <v>0</v>
      </c>
      <c r="K55" s="1">
        <f>ROUND(F55*(O55),2)</f>
        <v>0</v>
      </c>
      <c r="L55" s="1">
        <f>ROUND(F55*(G55),2)</f>
        <v>0</v>
      </c>
      <c r="M55" s="1">
        <f>ROUND(F55*(H55),2)</f>
        <v>0</v>
      </c>
      <c r="N55" s="1">
        <v>0</v>
      </c>
      <c r="O55" s="1"/>
      <c r="P55" s="162">
        <v>0.14682999999999999</v>
      </c>
      <c r="Q55" s="158"/>
      <c r="R55" s="158">
        <v>0.14682999999999999</v>
      </c>
      <c r="S55" s="148">
        <f>ROUND(F55*(P55),3)</f>
        <v>2.202</v>
      </c>
      <c r="V55" s="162"/>
      <c r="Z55">
        <v>0</v>
      </c>
    </row>
    <row r="56" spans="1:26" ht="24.95" customHeight="1" x14ac:dyDescent="0.25">
      <c r="A56" s="166"/>
      <c r="B56" s="163" t="s">
        <v>121</v>
      </c>
      <c r="C56" s="167" t="s">
        <v>164</v>
      </c>
      <c r="D56" s="163" t="s">
        <v>165</v>
      </c>
      <c r="E56" s="163" t="s">
        <v>124</v>
      </c>
      <c r="F56" s="164">
        <v>5</v>
      </c>
      <c r="G56" s="165">
        <v>0</v>
      </c>
      <c r="H56" s="165">
        <v>0</v>
      </c>
      <c r="I56" s="165">
        <f>ROUND(F56*(G56+H56),2)</f>
        <v>0</v>
      </c>
      <c r="J56" s="163">
        <f>ROUND(F56*(N56),2)</f>
        <v>0</v>
      </c>
      <c r="K56" s="1">
        <f>ROUND(F56*(O56),2)</f>
        <v>0</v>
      </c>
      <c r="L56" s="1">
        <f>ROUND(F56*(G56),2)</f>
        <v>0</v>
      </c>
      <c r="M56" s="1">
        <f>ROUND(F56*(H56),2)</f>
        <v>0</v>
      </c>
      <c r="N56" s="1">
        <v>0</v>
      </c>
      <c r="O56" s="1"/>
      <c r="P56" s="162">
        <v>8.1000000000000003E-2</v>
      </c>
      <c r="Q56" s="158"/>
      <c r="R56" s="158">
        <v>8.1000000000000003E-2</v>
      </c>
      <c r="S56" s="148">
        <f>ROUND(F56*(P56),3)</f>
        <v>0.40500000000000003</v>
      </c>
      <c r="V56" s="162"/>
      <c r="Z56">
        <v>0</v>
      </c>
    </row>
    <row r="57" spans="1:26" ht="24.95" customHeight="1" x14ac:dyDescent="0.25">
      <c r="A57" s="166"/>
      <c r="B57" s="163" t="s">
        <v>125</v>
      </c>
      <c r="C57" s="167" t="s">
        <v>166</v>
      </c>
      <c r="D57" s="163" t="s">
        <v>167</v>
      </c>
      <c r="E57" s="163" t="s">
        <v>84</v>
      </c>
      <c r="F57" s="164">
        <v>2.4586000000000001</v>
      </c>
      <c r="G57" s="165">
        <v>0</v>
      </c>
      <c r="H57" s="165">
        <v>0</v>
      </c>
      <c r="I57" s="165">
        <f>ROUND(F57*(G57+H57),2)</f>
        <v>0</v>
      </c>
      <c r="J57" s="163">
        <f>ROUND(F57*(N57),2)</f>
        <v>0</v>
      </c>
      <c r="K57" s="1">
        <f>ROUND(F57*(O57),2)</f>
        <v>0</v>
      </c>
      <c r="L57" s="1">
        <f>ROUND(F57*(G57),2)</f>
        <v>0</v>
      </c>
      <c r="M57" s="1">
        <f>ROUND(F57*(H57),2)</f>
        <v>0</v>
      </c>
      <c r="N57" s="1">
        <v>0</v>
      </c>
      <c r="O57" s="1"/>
      <c r="P57" s="162">
        <v>2.3014799999999997</v>
      </c>
      <c r="Q57" s="158"/>
      <c r="R57" s="158">
        <v>2.3014799999999997</v>
      </c>
      <c r="S57" s="148">
        <f>ROUND(F57*(P57),3)</f>
        <v>5.6580000000000004</v>
      </c>
      <c r="V57" s="162"/>
      <c r="Z57">
        <v>0</v>
      </c>
    </row>
    <row r="58" spans="1:26" ht="24.95" customHeight="1" x14ac:dyDescent="0.25">
      <c r="A58" s="166"/>
      <c r="B58" s="163" t="s">
        <v>121</v>
      </c>
      <c r="C58" s="167" t="s">
        <v>168</v>
      </c>
      <c r="D58" s="163" t="s">
        <v>169</v>
      </c>
      <c r="E58" s="163" t="s">
        <v>124</v>
      </c>
      <c r="F58" s="164">
        <v>54.45</v>
      </c>
      <c r="G58" s="165">
        <v>0</v>
      </c>
      <c r="H58" s="165">
        <v>0</v>
      </c>
      <c r="I58" s="165">
        <f>ROUND(F58*(G58+H58),2)</f>
        <v>0</v>
      </c>
      <c r="J58" s="163">
        <f>ROUND(F58*(N58),2)</f>
        <v>0</v>
      </c>
      <c r="K58" s="1">
        <f>ROUND(F58*(O58),2)</f>
        <v>0</v>
      </c>
      <c r="L58" s="1">
        <f>ROUND(F58*(G58),2)</f>
        <v>0</v>
      </c>
      <c r="M58" s="1">
        <f>ROUND(F58*(H58),2)</f>
        <v>0</v>
      </c>
      <c r="N58" s="1">
        <v>0</v>
      </c>
      <c r="O58" s="1"/>
      <c r="P58" s="162">
        <v>0.03</v>
      </c>
      <c r="Q58" s="158"/>
      <c r="R58" s="158">
        <v>0.03</v>
      </c>
      <c r="S58" s="148">
        <f>ROUND(F58*(P58),3)</f>
        <v>1.6339999999999999</v>
      </c>
      <c r="V58" s="162"/>
      <c r="Z58">
        <v>0</v>
      </c>
    </row>
    <row r="59" spans="1:26" ht="24.95" customHeight="1" x14ac:dyDescent="0.25">
      <c r="A59" s="166"/>
      <c r="B59" s="163" t="s">
        <v>125</v>
      </c>
      <c r="C59" s="167" t="s">
        <v>170</v>
      </c>
      <c r="D59" s="163" t="s">
        <v>171</v>
      </c>
      <c r="E59" s="163" t="s">
        <v>140</v>
      </c>
      <c r="F59" s="164">
        <v>4.6500000000000004</v>
      </c>
      <c r="G59" s="165">
        <v>0</v>
      </c>
      <c r="H59" s="165">
        <v>0</v>
      </c>
      <c r="I59" s="165">
        <f>ROUND(F59*(G59+H59),2)</f>
        <v>0</v>
      </c>
      <c r="J59" s="163">
        <f>ROUND(F59*(N59),2)</f>
        <v>0</v>
      </c>
      <c r="K59" s="1">
        <f>ROUND(F59*(O59),2)</f>
        <v>0</v>
      </c>
      <c r="L59" s="1">
        <f>ROUND(F59*(G59),2)</f>
        <v>0</v>
      </c>
      <c r="M59" s="1">
        <f>ROUND(F59*(H59),2)</f>
        <v>0</v>
      </c>
      <c r="N59" s="1">
        <v>0</v>
      </c>
      <c r="O59" s="1"/>
      <c r="P59" s="162">
        <v>9.3170000000000003E-2</v>
      </c>
      <c r="Q59" s="158"/>
      <c r="R59" s="158">
        <v>9.3170000000000003E-2</v>
      </c>
      <c r="S59" s="148">
        <f>ROUND(F59*(P59),3)</f>
        <v>0.433</v>
      </c>
      <c r="V59" s="162"/>
      <c r="Z59">
        <v>0</v>
      </c>
    </row>
    <row r="60" spans="1:26" x14ac:dyDescent="0.25">
      <c r="A60" s="148"/>
      <c r="B60" s="148"/>
      <c r="C60" s="148"/>
      <c r="D60" s="148" t="s">
        <v>65</v>
      </c>
      <c r="E60" s="148"/>
      <c r="F60" s="162"/>
      <c r="G60" s="151">
        <f>ROUND((SUM(L54:L59))/1,2)</f>
        <v>0</v>
      </c>
      <c r="H60" s="151">
        <f>ROUND((SUM(M54:M59))/1,2)</f>
        <v>0</v>
      </c>
      <c r="I60" s="151">
        <f>ROUND((SUM(I54:I59))/1,2)</f>
        <v>0</v>
      </c>
      <c r="J60" s="148"/>
      <c r="K60" s="148"/>
      <c r="L60" s="148">
        <f>ROUND((SUM(L54:L59))/1,2)</f>
        <v>0</v>
      </c>
      <c r="M60" s="148">
        <f>ROUND((SUM(M54:M59))/1,2)</f>
        <v>0</v>
      </c>
      <c r="N60" s="148"/>
      <c r="O60" s="148"/>
      <c r="P60" s="168"/>
      <c r="Q60" s="148"/>
      <c r="R60" s="148"/>
      <c r="S60" s="168">
        <f>ROUND((SUM(S54:S59))/1,2)</f>
        <v>10.33</v>
      </c>
      <c r="T60" s="145"/>
      <c r="U60" s="145"/>
      <c r="V60" s="2">
        <f>ROUND((SUM(V54:V59))/1,2)</f>
        <v>0</v>
      </c>
      <c r="W60" s="145"/>
      <c r="X60" s="145"/>
      <c r="Y60" s="145"/>
      <c r="Z60" s="145"/>
    </row>
    <row r="61" spans="1:26" x14ac:dyDescent="0.25">
      <c r="A61" s="1"/>
      <c r="B61" s="1"/>
      <c r="C61" s="1"/>
      <c r="D61" s="1"/>
      <c r="E61" s="1"/>
      <c r="F61" s="158"/>
      <c r="G61" s="141"/>
      <c r="H61" s="141"/>
      <c r="I61" s="141"/>
      <c r="J61" s="1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 x14ac:dyDescent="0.25">
      <c r="A62" s="148"/>
      <c r="B62" s="148"/>
      <c r="C62" s="148"/>
      <c r="D62" s="148" t="s">
        <v>66</v>
      </c>
      <c r="E62" s="148"/>
      <c r="F62" s="162"/>
      <c r="G62" s="149"/>
      <c r="H62" s="149"/>
      <c r="I62" s="149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5"/>
      <c r="U62" s="145"/>
      <c r="V62" s="148"/>
      <c r="W62" s="145"/>
      <c r="X62" s="145"/>
      <c r="Y62" s="145"/>
      <c r="Z62" s="145"/>
    </row>
    <row r="63" spans="1:26" ht="24.95" customHeight="1" x14ac:dyDescent="0.25">
      <c r="A63" s="166"/>
      <c r="B63" s="163" t="s">
        <v>125</v>
      </c>
      <c r="C63" s="167" t="s">
        <v>172</v>
      </c>
      <c r="D63" s="163" t="s">
        <v>173</v>
      </c>
      <c r="E63" s="163" t="s">
        <v>174</v>
      </c>
      <c r="F63" s="164">
        <v>178.3425022552</v>
      </c>
      <c r="G63" s="165">
        <v>0</v>
      </c>
      <c r="H63" s="165">
        <v>0</v>
      </c>
      <c r="I63" s="165">
        <f>ROUND(F63*(G63+H63),2)</f>
        <v>0</v>
      </c>
      <c r="J63" s="163">
        <f>ROUND(F63*(N63),2)</f>
        <v>0</v>
      </c>
      <c r="K63" s="1">
        <f>ROUND(F63*(O63),2)</f>
        <v>0</v>
      </c>
      <c r="L63" s="1">
        <f>ROUND(F63*(G63),2)</f>
        <v>0</v>
      </c>
      <c r="M63" s="1">
        <f>ROUND(F63*(H63),2)</f>
        <v>0</v>
      </c>
      <c r="N63" s="1">
        <v>0</v>
      </c>
      <c r="O63" s="1"/>
      <c r="P63" s="158"/>
      <c r="Q63" s="158"/>
      <c r="R63" s="158"/>
      <c r="S63" s="148"/>
      <c r="V63" s="162"/>
      <c r="Z63">
        <v>0</v>
      </c>
    </row>
    <row r="64" spans="1:26" x14ac:dyDescent="0.25">
      <c r="A64" s="148"/>
      <c r="B64" s="148"/>
      <c r="C64" s="148"/>
      <c r="D64" s="148" t="s">
        <v>66</v>
      </c>
      <c r="E64" s="148"/>
      <c r="F64" s="162"/>
      <c r="G64" s="151">
        <f>ROUND((SUM(L62:L63))/1,2)</f>
        <v>0</v>
      </c>
      <c r="H64" s="151">
        <f>ROUND((SUM(M62:M63))/1,2)</f>
        <v>0</v>
      </c>
      <c r="I64" s="151">
        <f>ROUND((SUM(I62:I63))/1,2)</f>
        <v>0</v>
      </c>
      <c r="J64" s="148"/>
      <c r="K64" s="148"/>
      <c r="L64" s="148">
        <f>ROUND((SUM(L62:L63))/1,2)</f>
        <v>0</v>
      </c>
      <c r="M64" s="148">
        <f>ROUND((SUM(M62:M63))/1,2)</f>
        <v>0</v>
      </c>
      <c r="N64" s="148"/>
      <c r="O64" s="148"/>
      <c r="P64" s="168"/>
      <c r="Q64" s="1"/>
      <c r="R64" s="1"/>
      <c r="S64" s="168">
        <f>ROUND((SUM(S62:S63))/1,2)</f>
        <v>0</v>
      </c>
      <c r="T64" s="169"/>
      <c r="U64" s="169"/>
      <c r="V64" s="2">
        <f>ROUND((SUM(V62:V63))/1,2)</f>
        <v>0</v>
      </c>
    </row>
    <row r="65" spans="1:26" x14ac:dyDescent="0.25">
      <c r="A65" s="1"/>
      <c r="B65" s="1"/>
      <c r="C65" s="1"/>
      <c r="D65" s="1"/>
      <c r="E65" s="1"/>
      <c r="F65" s="158"/>
      <c r="G65" s="141"/>
      <c r="H65" s="141"/>
      <c r="I65" s="141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25">
      <c r="A66" s="148"/>
      <c r="B66" s="148"/>
      <c r="C66" s="148"/>
      <c r="D66" s="2" t="s">
        <v>60</v>
      </c>
      <c r="E66" s="148"/>
      <c r="F66" s="162"/>
      <c r="G66" s="151">
        <f>ROUND((SUM(L9:L65))/2,2)</f>
        <v>0</v>
      </c>
      <c r="H66" s="151">
        <f>ROUND((SUM(M9:M65))/2,2)</f>
        <v>0</v>
      </c>
      <c r="I66" s="151">
        <f>ROUND((SUM(I9:I65))/2,2)</f>
        <v>0</v>
      </c>
      <c r="J66" s="148"/>
      <c r="K66" s="148"/>
      <c r="L66" s="148">
        <f>ROUND((SUM(L9:L65))/2,2)</f>
        <v>0</v>
      </c>
      <c r="M66" s="148">
        <f>ROUND((SUM(M9:M65))/2,2)</f>
        <v>0</v>
      </c>
      <c r="N66" s="148"/>
      <c r="O66" s="148"/>
      <c r="P66" s="168"/>
      <c r="Q66" s="1"/>
      <c r="R66" s="1"/>
      <c r="S66" s="168">
        <f>ROUND((SUM(S9:S65))/2,2)</f>
        <v>178.35</v>
      </c>
      <c r="V66" s="2">
        <f>ROUND((SUM(V9:V65))/2,2)</f>
        <v>0</v>
      </c>
    </row>
    <row r="67" spans="1:26" x14ac:dyDescent="0.25">
      <c r="A67" s="170"/>
      <c r="B67" s="170"/>
      <c r="C67" s="170"/>
      <c r="D67" s="170" t="s">
        <v>67</v>
      </c>
      <c r="E67" s="170"/>
      <c r="F67" s="171"/>
      <c r="G67" s="172">
        <f>ROUND((SUM(L9:L66))/3,2)</f>
        <v>0</v>
      </c>
      <c r="H67" s="172">
        <f>ROUND((SUM(M9:M66))/3,2)</f>
        <v>0</v>
      </c>
      <c r="I67" s="172">
        <f>ROUND((SUM(I9:I66))/3,2)</f>
        <v>0</v>
      </c>
      <c r="J67" s="170"/>
      <c r="K67" s="170">
        <f>ROUND((SUM(K9:K66))/3,2)</f>
        <v>0</v>
      </c>
      <c r="L67" s="170">
        <f>ROUND((SUM(L9:L66))/3,2)</f>
        <v>0</v>
      </c>
      <c r="M67" s="170">
        <f>ROUND((SUM(M9:M66))/3,2)</f>
        <v>0</v>
      </c>
      <c r="N67" s="170"/>
      <c r="O67" s="170"/>
      <c r="P67" s="171"/>
      <c r="Q67" s="170"/>
      <c r="R67" s="170"/>
      <c r="S67" s="171">
        <f>ROUND((SUM(S9:S66))/3,2)</f>
        <v>178.35</v>
      </c>
      <c r="T67" s="173"/>
      <c r="U67" s="173"/>
      <c r="V67" s="170">
        <f>ROUND((SUM(V9:V66))/3,2)</f>
        <v>0</v>
      </c>
      <c r="Z67">
        <f>(SUM(Z9:Z66))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PRÍSTUPOVEJ CESTY KU GARÁŽI PRE HASIČSKÚ TECHNIKU ŠANDAL / ARCHITEKTONICKO - STAVEBNÉ RIEŠENIE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4333</vt:lpstr>
      <vt:lpstr>Rekap 4333</vt:lpstr>
      <vt:lpstr>SO 4333</vt:lpstr>
      <vt:lpstr>'Rekap 4333'!Názvy_tlače</vt:lpstr>
      <vt:lpstr>'SO 4333'!Názvy_tlače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Kancelária 1</cp:lastModifiedBy>
  <dcterms:created xsi:type="dcterms:W3CDTF">2019-09-02T12:54:36Z</dcterms:created>
  <dcterms:modified xsi:type="dcterms:W3CDTF">2019-11-20T13:16:58Z</dcterms:modified>
</cp:coreProperties>
</file>